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00\ah\02007\PREVRIESLABO_1543\UPRL\PRO20_Comisión Conflictos\Comite Provincial Acoso Laboral_2022_\Herramientas de valoracion\"/>
    </mc:Choice>
  </mc:AlternateContent>
  <xr:revisionPtr revIDLastSave="0" documentId="13_ncr:1_{C4CC61F0-23D0-409B-BB12-24D3871E8272}" xr6:coauthVersionLast="36" xr6:coauthVersionMax="47" xr10:uidLastSave="{00000000-0000-0000-0000-000000000000}"/>
  <workbookProtection workbookAlgorithmName="SHA-512" workbookHashValue="5vp46u4SUg2x+yodD8XWpBeGE5e/UAErXWv8oO5tMfzuoXatF2mASoqtH/8HotTevvo7tTk4RvGnuOrEKBq9qQ==" workbookSaltValue="R45BC3IPBlzE6UlevIT70A==" workbookSpinCount="100000" lockStructure="1"/>
  <bookViews>
    <workbookView xWindow="-120" yWindow="-120" windowWidth="29040" windowHeight="15840" xr2:uid="{35159B32-26F1-4DDE-B33E-FB1BD800486C}"/>
  </bookViews>
  <sheets>
    <sheet name="Calculo" sheetId="1" r:id="rId1"/>
    <sheet name="Baremos" sheetId="2" r:id="rId2"/>
    <sheet name="Analisis de Datos" sheetId="3" r:id="rId3"/>
    <sheet name="Enlaces recomendados" sheetId="4" r:id="rId4"/>
  </sheets>
  <definedNames>
    <definedName name="_xlnm.Print_Area" localSheetId="0">Calculo!$B$2:$M$60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4" i="1" l="1"/>
  <c r="H45" i="1" s="1"/>
  <c r="I44" i="1" l="1"/>
  <c r="J44" i="1" s="1"/>
  <c r="K44" i="1"/>
  <c r="L44" i="1" s="1"/>
  <c r="H46" i="1"/>
  <c r="H52" i="1"/>
  <c r="H51" i="1"/>
  <c r="H50" i="1"/>
  <c r="H49" i="1"/>
  <c r="H48" i="1"/>
  <c r="H47" i="1"/>
  <c r="K47" i="1" l="1"/>
  <c r="L47" i="1" s="1"/>
  <c r="I47" i="1"/>
  <c r="J47" i="1" s="1"/>
  <c r="K51" i="1"/>
  <c r="L51" i="1" s="1"/>
  <c r="I51" i="1"/>
  <c r="J51" i="1" s="1"/>
  <c r="K48" i="1"/>
  <c r="L48" i="1" s="1"/>
  <c r="I48" i="1"/>
  <c r="J48" i="1" s="1"/>
  <c r="K52" i="1"/>
  <c r="L52" i="1" s="1"/>
  <c r="I52" i="1"/>
  <c r="J52" i="1" s="1"/>
  <c r="I49" i="1"/>
  <c r="J49" i="1" s="1"/>
  <c r="K49" i="1"/>
  <c r="L49" i="1" s="1"/>
  <c r="K46" i="1"/>
  <c r="L46" i="1" s="1"/>
  <c r="I46" i="1"/>
  <c r="K50" i="1"/>
  <c r="L50" i="1" s="1"/>
  <c r="I50" i="1"/>
  <c r="J50" i="1" s="1"/>
  <c r="I45" i="1"/>
  <c r="J45" i="1" s="1"/>
  <c r="K45" i="1"/>
  <c r="L45" i="1" s="1"/>
  <c r="J46" i="1" l="1"/>
  <c r="F56" i="1" s="1"/>
  <c r="F58" i="1" s="1"/>
</calcChain>
</file>

<file path=xl/sharedStrings.xml><?xml version="1.0" encoding="utf-8"?>
<sst xmlns="http://schemas.openxmlformats.org/spreadsheetml/2006/main" count="161" uniqueCount="122">
  <si>
    <t>Respuesta de 0 a 4</t>
  </si>
  <si>
    <t>Pregunta 1</t>
  </si>
  <si>
    <t>Pregunta 21</t>
  </si>
  <si>
    <t>Pregunta 41</t>
  </si>
  <si>
    <t>Pregunta 2</t>
  </si>
  <si>
    <t>Pregunta 22</t>
  </si>
  <si>
    <t>Pregunta 42</t>
  </si>
  <si>
    <t>Pregunta 3</t>
  </si>
  <si>
    <t>Pregunta 23</t>
  </si>
  <si>
    <t>Pregunta 43</t>
  </si>
  <si>
    <t>Pregunta 4</t>
  </si>
  <si>
    <t>Pregunta 24</t>
  </si>
  <si>
    <t>Pregunta 44</t>
  </si>
  <si>
    <t>Pregunta 5</t>
  </si>
  <si>
    <t>Pregunta 25</t>
  </si>
  <si>
    <t>Pregunta 45</t>
  </si>
  <si>
    <t>Pregunta 6</t>
  </si>
  <si>
    <t>Pregunta 26</t>
  </si>
  <si>
    <t>Pregunta 46</t>
  </si>
  <si>
    <t>Pregunta 7</t>
  </si>
  <si>
    <t>Pregunta 27</t>
  </si>
  <si>
    <t>Pregunta 47</t>
  </si>
  <si>
    <t>Pregunta 8</t>
  </si>
  <si>
    <t>Pregunta 28</t>
  </si>
  <si>
    <t>Pregunta 48</t>
  </si>
  <si>
    <t>Pregunta 9</t>
  </si>
  <si>
    <t>Pregunta 29</t>
  </si>
  <si>
    <t>Pregunta 49</t>
  </si>
  <si>
    <t>Pregunta 10</t>
  </si>
  <si>
    <t>Pregunta 30</t>
  </si>
  <si>
    <t>Pregunta 50</t>
  </si>
  <si>
    <t>Pregunta 11</t>
  </si>
  <si>
    <t>Pregunta 31</t>
  </si>
  <si>
    <t>Pregunta 51</t>
  </si>
  <si>
    <t>Pregunta 12</t>
  </si>
  <si>
    <t>Pregunta 32</t>
  </si>
  <si>
    <t>Pregunta 52</t>
  </si>
  <si>
    <t>Pregunta 13</t>
  </si>
  <si>
    <t>Pregunta 33</t>
  </si>
  <si>
    <t>Pregunta 53</t>
  </si>
  <si>
    <t>Pregunta 14</t>
  </si>
  <si>
    <t>Pregunta 34</t>
  </si>
  <si>
    <t>Pregunta 54</t>
  </si>
  <si>
    <t>Pregunta 15</t>
  </si>
  <si>
    <t>Pregunta 35</t>
  </si>
  <si>
    <t>Pregunta 55</t>
  </si>
  <si>
    <t>Pregunta 16</t>
  </si>
  <si>
    <t>Pregunta 36</t>
  </si>
  <si>
    <t>Pregunta 56</t>
  </si>
  <si>
    <t>Pregunta 17</t>
  </si>
  <si>
    <t>Pregunta 37</t>
  </si>
  <si>
    <t>Pregunta 57</t>
  </si>
  <si>
    <t>Pregunta 18</t>
  </si>
  <si>
    <t>Pregunta 38</t>
  </si>
  <si>
    <t>Pregunta 58</t>
  </si>
  <si>
    <t>Pregunta 19</t>
  </si>
  <si>
    <t>Pregunta 39</t>
  </si>
  <si>
    <t>Pregunta 59</t>
  </si>
  <si>
    <t>Pregunta 20</t>
  </si>
  <si>
    <t>Pregunta 40</t>
  </si>
  <si>
    <t>Pregunta 60</t>
  </si>
  <si>
    <t>NEAP</t>
  </si>
  <si>
    <t>Respuestas distintas de 0 (CERO)</t>
  </si>
  <si>
    <t>IGAP</t>
  </si>
  <si>
    <t>IMAP</t>
  </si>
  <si>
    <t>DL</t>
  </si>
  <si>
    <t>EP</t>
  </si>
  <si>
    <t>BC</t>
  </si>
  <si>
    <t>IE</t>
  </si>
  <si>
    <t>IM</t>
  </si>
  <si>
    <t>DP</t>
  </si>
  <si>
    <t>Baremo 1</t>
  </si>
  <si>
    <t>Baremo 2</t>
  </si>
  <si>
    <t>Indice</t>
  </si>
  <si>
    <t>Valor</t>
  </si>
  <si>
    <t>BAREMO 1. Población general laboral (N=150)</t>
  </si>
  <si>
    <t>Percentil</t>
  </si>
  <si>
    <t>Percentil 1</t>
  </si>
  <si>
    <t>Percentil 2</t>
  </si>
  <si>
    <t>BAREMO 2. Población afectada de acoso psicologico en el trabajo (N=141)</t>
  </si>
  <si>
    <t>Resultado</t>
  </si>
  <si>
    <t>Se debe proceder a realizar análisis comparativo con baremo 2, de la población de “acoso laboral”</t>
  </si>
  <si>
    <t>En caso contrario</t>
  </si>
  <si>
    <t>El estudio no presenta indicios de la existencia de acoso psicológico. No se requiere comparativa con el baremo 2.</t>
  </si>
  <si>
    <t>Si IGAP o más de 3 dimensiones tienen un percentil superior a 80</t>
  </si>
  <si>
    <t>Comparativa de percentiles con baremo 1
población general</t>
  </si>
  <si>
    <t>El estudio no presenta indicios de la existencia de acoso psicológico.</t>
  </si>
  <si>
    <t>Si IGAP o más de 2 dimensiones tienen un percentil superior a 60</t>
  </si>
  <si>
    <t>Si IGAP o más de 2 dimensiones están entre los percentiles 30 y 60</t>
  </si>
  <si>
    <t>Si IGAP o más de 3 dimensiones están entre los percentiles 15 y 30 e IMAP &gt; 70</t>
  </si>
  <si>
    <t>Si IGAP o más de 3 dimensiones están entre los percentiles 15 y 30</t>
  </si>
  <si>
    <t>Condición para baremo 2, comparado con población que sufre acoso</t>
  </si>
  <si>
    <r>
      <t>Tabla 3. Comparativa de la muestra de estudio con una muestra de población laboral (</t>
    </r>
    <r>
      <rPr>
        <b/>
        <i/>
        <sz val="12"/>
        <color rgb="FFFF0000"/>
        <rFont val="Arial"/>
        <family val="2"/>
      </rPr>
      <t>Baremo 1</t>
    </r>
    <r>
      <rPr>
        <i/>
        <sz val="12"/>
        <color theme="1"/>
        <rFont val="Arial"/>
        <family val="2"/>
      </rPr>
      <t>)</t>
    </r>
  </si>
  <si>
    <r>
      <t>Tabla 4. Comparativa de la muestra de estudio con una muestra afectada por acoso psicológico (</t>
    </r>
    <r>
      <rPr>
        <b/>
        <i/>
        <sz val="12"/>
        <color rgb="FFFF0000"/>
        <rFont val="Arial"/>
        <family val="2"/>
      </rPr>
      <t>Baremo 2</t>
    </r>
    <r>
      <rPr>
        <i/>
        <sz val="12"/>
        <color theme="1"/>
        <rFont val="Arial"/>
        <family val="2"/>
      </rPr>
      <t>)</t>
    </r>
  </si>
  <si>
    <t>BAREMO 2</t>
  </si>
  <si>
    <t>BAREMO 1</t>
  </si>
  <si>
    <t>WEB recomendadas:</t>
  </si>
  <si>
    <t>http://www.gonzalezderivera.com/art/pdf/manual-lipt60.pdf</t>
  </si>
  <si>
    <t>http://www.saludlaboral.ugtcyl.es/archivos/Acoso-laboral-4-en-la-empresa-A5.pdf</t>
  </si>
  <si>
    <t>https://ergocv.com/evaluacion-de-acoso/</t>
  </si>
  <si>
    <t>http://espectroautista.info/LIPT60-es.html</t>
  </si>
  <si>
    <t>https://portals.ced.junta-andalucia.es/educacion/portals/delegate/content/24c45e14-ee42-4f7e-b8ed-7f38f6cbf681/Protocolo%20Acoso%20laboral</t>
  </si>
  <si>
    <t>https://www.jcyl.es/web/jcyl/binarios/188/683/1-%20Mar%C3%ADa%20Jose%20Renedo_Acoso_laboral_def.pdf?blobheader=application%2Fpdf%3Bcharset%3DUTF-8&amp;blobheadername1=Cache-Control&amp;blobheadername2=Expires&amp;blobheadername3=Site&amp;blobheadervalue1=no-store%2Cno-cache%2Cmust-revalidate&amp;blobheadervalue2=0&amp;blobheadervalue3=JCYL_delaPresidencia&amp;blobnocache=true</t>
  </si>
  <si>
    <t>https://www.gersonvidal.com/blog/delito-abuso-sexual/</t>
  </si>
  <si>
    <r>
      <rPr>
        <b/>
        <sz val="12"/>
        <color rgb="FFFF0000"/>
        <rFont val="Arial"/>
        <family val="2"/>
      </rPr>
      <t>Alta probabilidad</t>
    </r>
    <r>
      <rPr>
        <sz val="12"/>
        <color theme="1"/>
        <rFont val="Arial"/>
        <family val="2"/>
      </rPr>
      <t xml:space="preserve"> de padecer acoso. Se requiere una exploración individual más a fondo para valorar el caso. Riesgo de desarrollo de cuadro psicopático.</t>
    </r>
  </si>
  <si>
    <r>
      <rPr>
        <b/>
        <sz val="12"/>
        <color rgb="FFFFC000"/>
        <rFont val="Arial"/>
        <family val="2"/>
      </rPr>
      <t>Moderada probabilidad</t>
    </r>
    <r>
      <rPr>
        <sz val="12"/>
        <color theme="1"/>
        <rFont val="Arial"/>
        <family val="2"/>
      </rPr>
      <t xml:space="preserve"> de acoso, y es recomendable, exploración individual para confirmar la situación de acoso psicológico en el trabajo y valorar posible sintomatología psicopatológica asociada.</t>
    </r>
  </si>
  <si>
    <r>
      <rPr>
        <b/>
        <sz val="12"/>
        <color rgb="FF00B050"/>
        <rFont val="Arial"/>
        <family val="2"/>
      </rPr>
      <t>Probabilidad pequeña</t>
    </r>
    <r>
      <rPr>
        <sz val="12"/>
        <color theme="1"/>
        <rFont val="Arial"/>
        <family val="2"/>
      </rPr>
      <t>, de acoso psicológico.</t>
    </r>
  </si>
  <si>
    <r>
      <rPr>
        <b/>
        <sz val="12"/>
        <color rgb="FFFFFF00"/>
        <rFont val="Arial"/>
        <family val="2"/>
      </rPr>
      <t>Probabilidad pequeña</t>
    </r>
    <r>
      <rPr>
        <sz val="12"/>
        <color theme="1"/>
        <rFont val="Arial"/>
        <family val="2"/>
      </rPr>
      <t xml:space="preserve">, de acoso psicológico. Aunque la </t>
    </r>
    <r>
      <rPr>
        <b/>
        <sz val="12"/>
        <color rgb="FFFFFF00"/>
        <rFont val="Arial"/>
        <family val="2"/>
      </rPr>
      <t>intensidad de acoso percibida es muy alta</t>
    </r>
    <r>
      <rPr>
        <sz val="12"/>
        <color theme="1"/>
        <rFont val="Arial"/>
        <family val="2"/>
      </rPr>
      <t xml:space="preserve"> por lo que la probabilidad es mayor y se debe hacer una entrevista y exploración psicopatológica en profundidad.</t>
    </r>
  </si>
  <si>
    <t>CONCEPTO</t>
  </si>
  <si>
    <t>Encuesta realizada por (codigo anonimo):</t>
  </si>
  <si>
    <t>Expediente:</t>
  </si>
  <si>
    <r>
      <t xml:space="preserve">Calculadora realizada por </t>
    </r>
    <r>
      <rPr>
        <b/>
        <sz val="13"/>
        <color theme="1"/>
        <rFont val="Arial"/>
        <family val="2"/>
      </rPr>
      <t>Emilio Carrera Domínguez</t>
    </r>
    <r>
      <rPr>
        <b/>
        <sz val="13"/>
        <color rgb="FF0070C0"/>
        <rFont val="Arial"/>
        <family val="2"/>
      </rPr>
      <t xml:space="preserve"> y </t>
    </r>
    <r>
      <rPr>
        <b/>
        <sz val="13"/>
        <color theme="1"/>
        <rFont val="Arial"/>
        <family val="2"/>
      </rPr>
      <t>Miguel Angel Pariente Martin</t>
    </r>
    <r>
      <rPr>
        <b/>
        <sz val="13"/>
        <color rgb="FF0070C0"/>
        <rFont val="Arial"/>
        <family val="2"/>
      </rPr>
      <t>, Área de Gestión Sanitaria de Osuna</t>
    </r>
  </si>
  <si>
    <r>
      <rPr>
        <b/>
        <sz val="26"/>
        <color theme="1"/>
        <rFont val="Arial"/>
        <family val="2"/>
      </rPr>
      <t xml:space="preserve">Calculadora de
Indices LIPT-60 de Leymann
</t>
    </r>
    <r>
      <rPr>
        <b/>
        <sz val="14"/>
        <color theme="1"/>
        <rFont val="Arial"/>
        <family val="2"/>
      </rPr>
      <t>Cuestionario de estrategias de acoso en el trabajo</t>
    </r>
  </si>
  <si>
    <t>Evaluador:</t>
  </si>
  <si>
    <r>
      <rPr>
        <b/>
        <sz val="16"/>
        <color theme="1"/>
        <rFont val="Arial"/>
        <family val="2"/>
      </rPr>
      <t>Índice medio de acoso percibido</t>
    </r>
    <r>
      <rPr>
        <sz val="16"/>
        <color theme="1"/>
        <rFont val="Arial"/>
        <family val="2"/>
      </rPr>
      <t>. Indice medio de intensidad de las estrategias de acoso psicológico experimentadas, obtenido dividiendo la suma de los valores asignados a cada estrategia entre el número total de respuestas positivas. Este número es variable, y viene determinado por el NEAP</t>
    </r>
  </si>
  <si>
    <r>
      <rPr>
        <b/>
        <sz val="16"/>
        <color theme="1"/>
        <rFont val="Arial"/>
        <family val="2"/>
      </rPr>
      <t>Acoso percibido.</t>
    </r>
    <r>
      <rPr>
        <sz val="16"/>
        <color theme="1"/>
        <rFont val="Arial"/>
        <family val="2"/>
      </rPr>
      <t xml:space="preserve"> Indice global, obtenido sumando los valores asignados a cada estrategia de acoso psicológico y dividiendo esta suma entre el número total de estrategias consideradas en el cuestionario, es decir, entre 60 (o el número de respuestas contestadas).</t>
    </r>
  </si>
  <si>
    <r>
      <rPr>
        <b/>
        <sz val="16"/>
        <color theme="1"/>
        <rFont val="Arial"/>
        <family val="2"/>
      </rPr>
      <t>Índice de desprestigio laboral</t>
    </r>
    <r>
      <rPr>
        <sz val="16"/>
        <color theme="1"/>
        <rFont val="Arial"/>
        <family val="2"/>
      </rPr>
      <t xml:space="preserve"> (DL) = Sumatorio puntuaciones en ítems 5, 10, 17, 18, 28, 49, 50, 54, 55, 56, 57, 58, 59, 60 / 14</t>
    </r>
  </si>
  <si>
    <r>
      <rPr>
        <b/>
        <sz val="16"/>
        <color theme="1"/>
        <rFont val="Arial"/>
        <family val="2"/>
      </rPr>
      <t xml:space="preserve"> Índice de entorpecimiento del progreso</t>
    </r>
    <r>
      <rPr>
        <sz val="16"/>
        <color theme="1"/>
        <rFont val="Arial"/>
        <family val="2"/>
      </rPr>
      <t xml:space="preserve"> (EP) = Sumatorio ítems 14, 27, 32, 33, 34, 35, 37/ 7</t>
    </r>
  </si>
  <si>
    <r>
      <rPr>
        <b/>
        <sz val="16"/>
        <color theme="1"/>
        <rFont val="Arial"/>
        <family val="2"/>
      </rPr>
      <t>Índice de incomunicación</t>
    </r>
    <r>
      <rPr>
        <sz val="16"/>
        <color theme="1"/>
        <rFont val="Arial"/>
        <family val="2"/>
      </rPr>
      <t xml:space="preserve"> (BC)= Sumatorio items 3, 11, 12, 13, 15, 16, 51, 52, 53 / 9</t>
    </r>
  </si>
  <si>
    <r>
      <rPr>
        <b/>
        <sz val="16"/>
        <color theme="1"/>
        <rFont val="Arial"/>
        <family val="2"/>
      </rPr>
      <t>Índice de intimidación encubierta</t>
    </r>
    <r>
      <rPr>
        <sz val="16"/>
        <color theme="1"/>
        <rFont val="Arial"/>
        <family val="2"/>
      </rPr>
      <t xml:space="preserve"> (IE)= Sumatorio items 7, 9, 43, 44, 46, 47, 48 /7</t>
    </r>
  </si>
  <si>
    <r>
      <rPr>
        <b/>
        <sz val="16"/>
        <color theme="1"/>
        <rFont val="Arial"/>
        <family val="2"/>
      </rPr>
      <t>Indice de intimidación manifiesta</t>
    </r>
    <r>
      <rPr>
        <sz val="16"/>
        <color theme="1"/>
        <rFont val="Arial"/>
        <family val="2"/>
      </rPr>
      <t xml:space="preserve"> (IM)= Sumatorio items 1, 2, 4, 8, 19, 29 /6</t>
    </r>
  </si>
  <si>
    <r>
      <rPr>
        <b/>
        <sz val="16"/>
        <color theme="1"/>
        <rFont val="Arial"/>
        <family val="2"/>
      </rPr>
      <t>Índice de desprestigio personal</t>
    </r>
    <r>
      <rPr>
        <sz val="16"/>
        <color theme="1"/>
        <rFont val="Arial"/>
        <family val="2"/>
      </rPr>
      <t xml:space="preserve"> (DP)= Sumatorio items 6, 20, 21, 24, 25, 30, 31 /7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</si>
</sst>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808000"/>
      <name val="PT Sans"/>
    </font>
    <font>
      <sz val="10"/>
      <color theme="1"/>
      <name val="PT Sans"/>
    </font>
    <font>
      <b/>
      <sz val="10"/>
      <color rgb="FF963634"/>
      <name val="PT Sans"/>
    </font>
    <font>
      <sz val="10"/>
      <color rgb="FF993366"/>
      <name val="PT Sans"/>
    </font>
    <font>
      <i/>
      <sz val="12"/>
      <color theme="1"/>
      <name val="Arial"/>
      <family val="2"/>
    </font>
    <font>
      <b/>
      <i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FFC000"/>
      <name val="Arial"/>
      <family val="2"/>
    </font>
    <font>
      <b/>
      <sz val="12"/>
      <color rgb="FF00B050"/>
      <name val="Arial"/>
      <family val="2"/>
    </font>
    <font>
      <b/>
      <sz val="12"/>
      <color rgb="FFFFFF0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rgb="FF0070C0"/>
      <name val="Arial"/>
      <family val="2"/>
    </font>
    <font>
      <b/>
      <sz val="16"/>
      <color theme="1"/>
      <name val="Arial"/>
      <family val="2"/>
    </font>
    <font>
      <sz val="14"/>
      <color theme="0"/>
      <name val="Arial"/>
      <family val="2"/>
    </font>
    <font>
      <sz val="20"/>
      <color theme="1"/>
      <name val="Arial"/>
      <family val="2"/>
    </font>
    <font>
      <b/>
      <sz val="14"/>
      <color rgb="FFFF0000"/>
      <name val="Arial"/>
      <family val="2"/>
    </font>
    <font>
      <b/>
      <sz val="13"/>
      <color rgb="FF0070C0"/>
      <name val="Arial"/>
      <family val="2"/>
    </font>
    <font>
      <b/>
      <sz val="13"/>
      <color theme="1"/>
      <name val="Arial"/>
      <family val="2"/>
    </font>
    <font>
      <b/>
      <sz val="16"/>
      <color theme="9" tint="-0.249977111117893"/>
      <name val="Arial"/>
      <family val="2"/>
    </font>
    <font>
      <b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18"/>
      <color theme="9" tint="-0.249977111117893"/>
      <name val="Arial"/>
      <family val="2"/>
    </font>
    <font>
      <b/>
      <sz val="18"/>
      <color theme="5" tint="-0.249977111117893"/>
      <name val="Arial"/>
      <family val="2"/>
    </font>
    <font>
      <b/>
      <sz val="26"/>
      <color theme="1"/>
      <name val="Arial"/>
      <family val="2"/>
    </font>
    <font>
      <b/>
      <sz val="16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10" fillId="1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vertical="center" wrapText="1"/>
    </xf>
    <xf numFmtId="0" fontId="11" fillId="0" borderId="0" xfId="0" applyFont="1"/>
    <xf numFmtId="0" fontId="11" fillId="8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11" fillId="14" borderId="1" xfId="0" applyFont="1" applyFill="1" applyBorder="1" applyAlignment="1">
      <alignment vertical="top" wrapText="1"/>
    </xf>
    <xf numFmtId="0" fontId="12" fillId="0" borderId="0" xfId="1"/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</xf>
    <xf numFmtId="0" fontId="4" fillId="9" borderId="6" xfId="0" applyFont="1" applyFill="1" applyBorder="1" applyAlignment="1" applyProtection="1">
      <alignment horizontal="center" vertical="center" wrapText="1"/>
    </xf>
    <xf numFmtId="0" fontId="4" fillId="16" borderId="5" xfId="0" applyFont="1" applyFill="1" applyBorder="1" applyAlignment="1" applyProtection="1">
      <alignment horizontal="center" vertical="center" wrapText="1"/>
    </xf>
    <xf numFmtId="0" fontId="4" fillId="16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6" fillId="11" borderId="11" xfId="0" applyFont="1" applyFill="1" applyBorder="1" applyAlignment="1" applyProtection="1">
      <alignment horizontal="center" vertical="center" wrapText="1"/>
    </xf>
    <xf numFmtId="0" fontId="6" fillId="15" borderId="11" xfId="0" applyFont="1" applyFill="1" applyBorder="1" applyAlignment="1" applyProtection="1">
      <alignment horizontal="center" vertical="center" wrapText="1"/>
    </xf>
    <xf numFmtId="2" fontId="5" fillId="9" borderId="7" xfId="0" applyNumberFormat="1" applyFont="1" applyFill="1" applyBorder="1" applyAlignment="1" applyProtection="1">
      <alignment horizontal="center" vertical="center" wrapText="1"/>
    </xf>
    <xf numFmtId="1" fontId="4" fillId="10" borderId="8" xfId="0" applyNumberFormat="1" applyFont="1" applyFill="1" applyBorder="1" applyAlignment="1" applyProtection="1">
      <alignment horizontal="center" vertical="center" wrapText="1"/>
    </xf>
    <xf numFmtId="0" fontId="7" fillId="11" borderId="12" xfId="0" applyFont="1" applyFill="1" applyBorder="1" applyAlignment="1" applyProtection="1">
      <alignment horizontal="center" vertical="center" wrapText="1"/>
    </xf>
    <xf numFmtId="0" fontId="6" fillId="12" borderId="12" xfId="0" applyFont="1" applyFill="1" applyBorder="1" applyAlignment="1" applyProtection="1">
      <alignment horizontal="center" vertical="center" wrapText="1"/>
    </xf>
    <xf numFmtId="2" fontId="5" fillId="8" borderId="7" xfId="0" applyNumberFormat="1" applyFont="1" applyFill="1" applyBorder="1" applyAlignment="1" applyProtection="1">
      <alignment horizontal="center" vertical="center" wrapText="1"/>
    </xf>
    <xf numFmtId="0" fontId="7" fillId="8" borderId="12" xfId="0" applyFont="1" applyFill="1" applyBorder="1" applyAlignment="1" applyProtection="1">
      <alignment horizontal="center" vertical="center" wrapText="1"/>
    </xf>
    <xf numFmtId="2" fontId="5" fillId="9" borderId="9" xfId="0" applyNumberFormat="1" applyFont="1" applyFill="1" applyBorder="1" applyAlignment="1" applyProtection="1">
      <alignment horizontal="center" vertical="center" wrapText="1"/>
    </xf>
    <xf numFmtId="1" fontId="4" fillId="10" borderId="10" xfId="0" applyNumberFormat="1" applyFont="1" applyFill="1" applyBorder="1" applyAlignment="1" applyProtection="1">
      <alignment horizontal="center" vertical="center" wrapText="1"/>
    </xf>
    <xf numFmtId="0" fontId="7" fillId="11" borderId="13" xfId="0" applyFont="1" applyFill="1" applyBorder="1" applyAlignment="1" applyProtection="1">
      <alignment horizontal="center" vertical="center" wrapText="1"/>
    </xf>
    <xf numFmtId="0" fontId="6" fillId="12" borderId="13" xfId="0" applyFont="1" applyFill="1" applyBorder="1" applyAlignment="1" applyProtection="1">
      <alignment horizontal="center" vertical="center" wrapText="1"/>
    </xf>
    <xf numFmtId="0" fontId="11" fillId="19" borderId="1" xfId="0" applyFont="1" applyFill="1" applyBorder="1" applyAlignment="1" applyProtection="1">
      <alignment vertical="center" wrapText="1"/>
    </xf>
    <xf numFmtId="0" fontId="11" fillId="18" borderId="1" xfId="0" applyFont="1" applyFill="1" applyBorder="1" applyAlignment="1" applyProtection="1">
      <alignment vertical="center" wrapText="1"/>
    </xf>
    <xf numFmtId="0" fontId="11" fillId="17" borderId="1" xfId="0" applyFont="1" applyFill="1" applyBorder="1" applyAlignment="1" applyProtection="1">
      <alignment vertical="center" wrapText="1"/>
    </xf>
    <xf numFmtId="0" fontId="11" fillId="8" borderId="1" xfId="0" applyFont="1" applyFill="1" applyBorder="1" applyAlignment="1" applyProtection="1">
      <alignment vertical="center"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/>
    <xf numFmtId="0" fontId="2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/>
    <xf numFmtId="0" fontId="24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>
      <alignment vertical="center"/>
    </xf>
    <xf numFmtId="0" fontId="20" fillId="0" borderId="0" xfId="0" applyFont="1" applyAlignment="1">
      <alignment horizontal="justify" vertical="center"/>
    </xf>
    <xf numFmtId="0" fontId="26" fillId="0" borderId="0" xfId="0" applyFont="1" applyBorder="1" applyAlignment="1"/>
    <xf numFmtId="0" fontId="31" fillId="0" borderId="1" xfId="0" applyFont="1" applyBorder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2" fontId="31" fillId="0" borderId="1" xfId="0" applyNumberFormat="1" applyFont="1" applyBorder="1" applyAlignment="1" applyProtection="1">
      <alignment horizontal="center" vertical="center" wrapText="1"/>
      <protection hidden="1"/>
    </xf>
    <xf numFmtId="0" fontId="20" fillId="0" borderId="14" xfId="0" applyFont="1" applyFill="1" applyBorder="1"/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6" fillId="0" borderId="0" xfId="0" applyFont="1" applyBorder="1" applyAlignment="1" applyProtection="1">
      <alignment horizontal="left"/>
      <protection locked="0"/>
    </xf>
    <xf numFmtId="0" fontId="20" fillId="0" borderId="19" xfId="0" applyFont="1" applyBorder="1"/>
    <xf numFmtId="0" fontId="20" fillId="0" borderId="20" xfId="0" applyFont="1" applyBorder="1"/>
    <xf numFmtId="0" fontId="19" fillId="0" borderId="20" xfId="0" applyFont="1" applyBorder="1"/>
    <xf numFmtId="0" fontId="20" fillId="0" borderId="20" xfId="0" applyFont="1" applyBorder="1" applyAlignment="1">
      <alignment vertical="center"/>
    </xf>
    <xf numFmtId="0" fontId="20" fillId="0" borderId="21" xfId="0" applyFont="1" applyBorder="1"/>
    <xf numFmtId="0" fontId="20" fillId="0" borderId="16" xfId="0" applyFont="1" applyBorder="1"/>
    <xf numFmtId="0" fontId="20" fillId="0" borderId="0" xfId="0" applyFont="1" applyBorder="1"/>
    <xf numFmtId="0" fontId="20" fillId="0" borderId="17" xfId="0" applyFont="1" applyBorder="1"/>
    <xf numFmtId="0" fontId="19" fillId="0" borderId="0" xfId="0" applyFont="1" applyBorder="1"/>
    <xf numFmtId="0" fontId="20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/>
    </xf>
    <xf numFmtId="0" fontId="22" fillId="0" borderId="0" xfId="0" applyFont="1" applyBorder="1" applyAlignment="1"/>
    <xf numFmtId="0" fontId="22" fillId="0" borderId="16" xfId="0" applyFont="1" applyBorder="1" applyAlignment="1"/>
    <xf numFmtId="0" fontId="20" fillId="0" borderId="16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20" fillId="0" borderId="17" xfId="0" applyFont="1" applyFill="1" applyBorder="1"/>
    <xf numFmtId="0" fontId="20" fillId="0" borderId="0" xfId="0" applyFont="1" applyBorder="1" applyAlignment="1">
      <alignment vertical="center" wrapText="1"/>
    </xf>
    <xf numFmtId="0" fontId="20" fillId="0" borderId="16" xfId="0" applyFont="1" applyBorder="1" applyAlignment="1">
      <alignment horizontal="justify" vertical="center"/>
    </xf>
    <xf numFmtId="0" fontId="20" fillId="0" borderId="17" xfId="0" applyFont="1" applyBorder="1" applyAlignment="1">
      <alignment horizontal="justify" vertical="center"/>
    </xf>
    <xf numFmtId="0" fontId="20" fillId="0" borderId="22" xfId="0" applyFont="1" applyBorder="1"/>
    <xf numFmtId="0" fontId="20" fillId="0" borderId="23" xfId="0" applyFont="1" applyBorder="1"/>
    <xf numFmtId="0" fontId="19" fillId="0" borderId="23" xfId="0" applyFont="1" applyBorder="1"/>
    <xf numFmtId="0" fontId="20" fillId="0" borderId="23" xfId="0" applyFont="1" applyBorder="1" applyAlignment="1">
      <alignment vertical="center"/>
    </xf>
    <xf numFmtId="0" fontId="20" fillId="0" borderId="24" xfId="0" applyFont="1" applyBorder="1"/>
    <xf numFmtId="0" fontId="19" fillId="0" borderId="1" xfId="0" applyFont="1" applyBorder="1" applyAlignment="1">
      <alignment vertical="center" wrapText="1"/>
    </xf>
    <xf numFmtId="0" fontId="24" fillId="7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/>
    </xf>
    <xf numFmtId="0" fontId="35" fillId="0" borderId="1" xfId="0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35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justify" vertical="center" wrapText="1"/>
    </xf>
    <xf numFmtId="2" fontId="31" fillId="0" borderId="0" xfId="0" applyNumberFormat="1" applyFont="1" applyBorder="1" applyAlignment="1" applyProtection="1">
      <alignment horizontal="center" vertical="center" wrapText="1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33" fillId="0" borderId="0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justify" vertical="center" wrapText="1"/>
    </xf>
    <xf numFmtId="0" fontId="19" fillId="0" borderId="14" xfId="0" applyFont="1" applyFill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1" fillId="2" borderId="18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18" xfId="0" applyFont="1" applyBorder="1" applyAlignment="1" applyProtection="1">
      <alignment horizontal="left"/>
      <protection locked="0"/>
    </xf>
    <xf numFmtId="0" fontId="22" fillId="0" borderId="14" xfId="0" applyFont="1" applyBorder="1" applyAlignment="1" applyProtection="1">
      <alignment horizontal="left"/>
      <protection locked="0"/>
    </xf>
    <xf numFmtId="0" fontId="22" fillId="0" borderId="15" xfId="0" applyFont="1" applyBorder="1" applyAlignment="1" applyProtection="1">
      <alignment horizontal="left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 hidden="1"/>
    </xf>
    <xf numFmtId="0" fontId="25" fillId="0" borderId="15" xfId="0" applyFont="1" applyBorder="1" applyAlignment="1" applyProtection="1">
      <alignment horizontal="center" vertical="center" wrapText="1"/>
      <protection locked="0" hidden="1"/>
    </xf>
    <xf numFmtId="0" fontId="26" fillId="0" borderId="0" xfId="0" applyFont="1" applyBorder="1" applyAlignment="1">
      <alignment horizontal="right"/>
    </xf>
    <xf numFmtId="0" fontId="2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5" fillId="20" borderId="1" xfId="0" applyFont="1" applyFill="1" applyBorder="1" applyAlignment="1" applyProtection="1">
      <alignment horizontal="center" vertical="center"/>
    </xf>
    <xf numFmtId="0" fontId="2" fillId="20" borderId="1" xfId="0" applyFont="1" applyFill="1" applyBorder="1" applyAlignment="1" applyProtection="1">
      <alignment horizontal="justify" vertical="center" wrapText="1"/>
    </xf>
    <xf numFmtId="2" fontId="31" fillId="20" borderId="1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Hipervínculo" xfId="1" builtinId="8"/>
    <cellStyle name="Normal" xfId="0" builtinId="0"/>
  </cellStyles>
  <dxfs count="8"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rgb="FFF4B184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  <color rgb="FFFF9999"/>
      <color rgb="FFF4B1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1</xdr:row>
      <xdr:rowOff>231320</xdr:rowOff>
    </xdr:from>
    <xdr:to>
      <xdr:col>5</xdr:col>
      <xdr:colOff>1102179</xdr:colOff>
      <xdr:row>2</xdr:row>
      <xdr:rowOff>1235170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39D555-D6E3-7980-6C9D-B370A9F9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t="-24" r="-9" b="-24"/>
        <a:stretch>
          <a:fillRect/>
        </a:stretch>
      </xdr:blipFill>
      <xdr:spPr bwMode="auto">
        <a:xfrm>
          <a:off x="1523999" y="231320"/>
          <a:ext cx="4259037" cy="123517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1306285</xdr:colOff>
      <xdr:row>2</xdr:row>
      <xdr:rowOff>40821</xdr:rowOff>
    </xdr:from>
    <xdr:to>
      <xdr:col>10</xdr:col>
      <xdr:colOff>1387929</xdr:colOff>
      <xdr:row>2</xdr:row>
      <xdr:rowOff>1565734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2A4545-4D66-0352-EFCF-FDB8623C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714" y="272142"/>
          <a:ext cx="1592036" cy="1524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ergocv.com/evaluacion-de-acoso/" TargetMode="External"/><Relationship Id="rId7" Type="http://schemas.openxmlformats.org/officeDocument/2006/relationships/hyperlink" Target="https://www.gersonvidal.com/blog/delito-abuso-sexual/" TargetMode="External"/><Relationship Id="rId2" Type="http://schemas.openxmlformats.org/officeDocument/2006/relationships/hyperlink" Target="http://www.gonzalezderivera.com/art/pdf/manual-lipt60.pdf" TargetMode="External"/><Relationship Id="rId1" Type="http://schemas.openxmlformats.org/officeDocument/2006/relationships/hyperlink" Target="http://www.saludlaboral.ugtcyl.es/archivos/Acoso-laboral-4-en-la-empresa-A5.pdf" TargetMode="External"/><Relationship Id="rId6" Type="http://schemas.openxmlformats.org/officeDocument/2006/relationships/hyperlink" Target="https://www.jcyl.es/web/jcyl/binarios/188/683/1-%20Mar%C3%ADa%20Jose%20Renedo_Acoso_laboral_def.pdf?blobheader=application%2Fpdf%3Bcharset%3DUTF-8&amp;blobheadername1=Cache-Control&amp;blobheadername2=Expires&amp;blobheadername3=Site&amp;blobheadervalue1=no-store%2Cno-cache%2Cmust-revalidate&amp;blobheadervalue2=0&amp;blobheadervalue3=JCYL_delaPresidencia&amp;blobnocache=true" TargetMode="External"/><Relationship Id="rId5" Type="http://schemas.openxmlformats.org/officeDocument/2006/relationships/hyperlink" Target="https://portals.ced.junta-andalucia.es/educacion/portals/delegate/content/24c45e14-ee42-4f7e-b8ed-7f38f6cbf681/Protocolo%20Acoso%20laboral" TargetMode="External"/><Relationship Id="rId4" Type="http://schemas.openxmlformats.org/officeDocument/2006/relationships/hyperlink" Target="http://espectroautista.info/LIPT60-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556E-C81E-4727-8FF3-A00219799249}">
  <sheetPr>
    <pageSetUpPr fitToPage="1"/>
  </sheetPr>
  <dimension ref="B1:M81"/>
  <sheetViews>
    <sheetView showGridLines="0" tabSelected="1" topLeftCell="A25" zoomScale="70" zoomScaleNormal="70" workbookViewId="0">
      <selection activeCell="P28" sqref="P28"/>
    </sheetView>
  </sheetViews>
  <sheetFormatPr baseColWidth="10" defaultColWidth="11.42578125" defaultRowHeight="18"/>
  <cols>
    <col min="1" max="1" width="11.42578125" style="37"/>
    <col min="2" max="2" width="11.42578125" style="37" customWidth="1"/>
    <col min="3" max="3" width="13.42578125" style="37" customWidth="1"/>
    <col min="4" max="4" width="22.7109375" style="35" customWidth="1"/>
    <col min="5" max="10" width="22.7109375" style="36" customWidth="1"/>
    <col min="11" max="11" width="22.7109375" style="37" customWidth="1"/>
    <col min="12" max="12" width="16.5703125" style="37" customWidth="1"/>
    <col min="13" max="16384" width="11.42578125" style="37"/>
  </cols>
  <sheetData>
    <row r="1" spans="2:13" ht="18.75" thickBot="1"/>
    <row r="2" spans="2:13">
      <c r="B2" s="57"/>
      <c r="C2" s="58"/>
      <c r="D2" s="59"/>
      <c r="E2" s="60"/>
      <c r="F2" s="60"/>
      <c r="G2" s="60"/>
      <c r="H2" s="60"/>
      <c r="I2" s="60"/>
      <c r="J2" s="60"/>
      <c r="K2" s="58"/>
      <c r="L2" s="58"/>
      <c r="M2" s="61"/>
    </row>
    <row r="3" spans="2:13" ht="126.75" customHeight="1">
      <c r="B3" s="62"/>
      <c r="C3" s="63"/>
      <c r="D3" s="103"/>
      <c r="E3" s="103"/>
      <c r="F3" s="103"/>
      <c r="G3" s="108" t="s">
        <v>112</v>
      </c>
      <c r="H3" s="109"/>
      <c r="I3" s="109"/>
      <c r="J3" s="102"/>
      <c r="K3" s="102"/>
      <c r="L3" s="63"/>
      <c r="M3" s="64"/>
    </row>
    <row r="4" spans="2:13">
      <c r="B4" s="62"/>
      <c r="C4" s="63"/>
      <c r="D4" s="65"/>
      <c r="E4" s="66"/>
      <c r="F4" s="66"/>
      <c r="G4" s="66"/>
      <c r="H4" s="66"/>
      <c r="I4" s="66"/>
      <c r="J4" s="66"/>
      <c r="K4" s="63"/>
      <c r="L4" s="63"/>
      <c r="M4" s="64"/>
    </row>
    <row r="5" spans="2:13" ht="16.5">
      <c r="B5" s="62"/>
      <c r="C5" s="63"/>
      <c r="D5" s="104" t="s">
        <v>111</v>
      </c>
      <c r="E5" s="104"/>
      <c r="F5" s="104"/>
      <c r="G5" s="104"/>
      <c r="H5" s="104"/>
      <c r="I5" s="104"/>
      <c r="J5" s="104"/>
      <c r="K5" s="104"/>
      <c r="L5" s="63"/>
      <c r="M5" s="64"/>
    </row>
    <row r="6" spans="2:13" ht="16.5">
      <c r="B6" s="62"/>
      <c r="C6" s="63"/>
      <c r="D6" s="67"/>
      <c r="E6" s="67"/>
      <c r="F6" s="67"/>
      <c r="G6" s="67"/>
      <c r="H6" s="67"/>
      <c r="I6" s="67"/>
      <c r="J6" s="67"/>
      <c r="K6" s="67"/>
      <c r="L6" s="63"/>
      <c r="M6" s="64"/>
    </row>
    <row r="7" spans="2:13" ht="16.5">
      <c r="B7" s="62"/>
      <c r="C7" s="63"/>
      <c r="D7" s="67"/>
      <c r="E7" s="67"/>
      <c r="F7" s="67"/>
      <c r="G7" s="67"/>
      <c r="H7" s="67"/>
      <c r="I7" s="67"/>
      <c r="J7" s="67"/>
      <c r="K7" s="67"/>
      <c r="L7" s="63"/>
      <c r="M7" s="64"/>
    </row>
    <row r="8" spans="2:13" ht="18.75" thickBot="1">
      <c r="B8" s="62"/>
      <c r="C8" s="63"/>
      <c r="D8" s="63"/>
      <c r="E8" s="68"/>
      <c r="F8" s="68"/>
      <c r="G8" s="53"/>
      <c r="H8" s="53"/>
      <c r="I8" s="53"/>
      <c r="J8" s="53"/>
      <c r="K8" s="53"/>
      <c r="L8" s="63"/>
      <c r="M8" s="64"/>
    </row>
    <row r="9" spans="2:13" ht="18.75" thickBot="1">
      <c r="B9" s="69"/>
      <c r="C9" s="68"/>
      <c r="D9" s="54" t="s">
        <v>110</v>
      </c>
      <c r="E9" s="110"/>
      <c r="F9" s="112"/>
      <c r="G9" s="115" t="s">
        <v>109</v>
      </c>
      <c r="H9" s="115"/>
      <c r="I9" s="115"/>
      <c r="J9" s="110"/>
      <c r="K9" s="112"/>
      <c r="L9" s="63"/>
      <c r="M9" s="64"/>
    </row>
    <row r="10" spans="2:13" ht="18.75" thickBot="1">
      <c r="B10" s="69"/>
      <c r="C10" s="68"/>
      <c r="D10" s="45"/>
      <c r="E10" s="51"/>
      <c r="F10" s="51"/>
      <c r="G10" s="52"/>
      <c r="H10" s="52"/>
      <c r="I10" s="52"/>
      <c r="J10" s="53"/>
      <c r="K10" s="53"/>
      <c r="L10" s="63"/>
      <c r="M10" s="64"/>
    </row>
    <row r="11" spans="2:13" ht="18.75" thickBot="1">
      <c r="B11" s="69"/>
      <c r="C11" s="68"/>
      <c r="D11" s="54" t="s">
        <v>113</v>
      </c>
      <c r="E11" s="110"/>
      <c r="F11" s="111"/>
      <c r="G11" s="112"/>
      <c r="H11" s="52"/>
      <c r="I11" s="52"/>
      <c r="J11" s="53"/>
      <c r="K11" s="53"/>
      <c r="L11" s="63"/>
      <c r="M11" s="64"/>
    </row>
    <row r="12" spans="2:13">
      <c r="B12" s="69"/>
      <c r="C12" s="68"/>
      <c r="D12" s="55"/>
      <c r="E12" s="56"/>
      <c r="F12" s="56"/>
      <c r="G12" s="56"/>
      <c r="H12" s="52"/>
      <c r="I12" s="52"/>
      <c r="J12" s="53"/>
      <c r="K12" s="53"/>
      <c r="L12" s="63"/>
      <c r="M12" s="64"/>
    </row>
    <row r="13" spans="2:13">
      <c r="B13" s="69"/>
      <c r="C13" s="68"/>
      <c r="D13" s="55"/>
      <c r="E13" s="56"/>
      <c r="F13" s="56"/>
      <c r="G13" s="56"/>
      <c r="H13" s="52"/>
      <c r="I13" s="52"/>
      <c r="J13" s="53"/>
      <c r="K13" s="53"/>
      <c r="L13" s="63"/>
      <c r="M13" s="64"/>
    </row>
    <row r="14" spans="2:13">
      <c r="B14" s="69"/>
      <c r="C14" s="68"/>
      <c r="D14" s="55"/>
      <c r="E14" s="56"/>
      <c r="F14" s="56"/>
      <c r="G14" s="56"/>
      <c r="H14" s="52"/>
      <c r="I14" s="52"/>
      <c r="J14" s="53"/>
      <c r="K14" s="53"/>
      <c r="L14" s="63"/>
      <c r="M14" s="64"/>
    </row>
    <row r="15" spans="2:13">
      <c r="B15" s="69"/>
      <c r="C15" s="68"/>
      <c r="D15" s="55"/>
      <c r="E15" s="56"/>
      <c r="F15" s="56"/>
      <c r="G15" s="56"/>
      <c r="H15" s="52"/>
      <c r="I15" s="52"/>
      <c r="J15" s="53"/>
      <c r="K15" s="53"/>
      <c r="L15" s="63"/>
      <c r="M15" s="64"/>
    </row>
    <row r="16" spans="2:13">
      <c r="B16" s="69"/>
      <c r="C16" s="68"/>
      <c r="D16" s="55"/>
      <c r="E16" s="56"/>
      <c r="F16" s="56"/>
      <c r="G16" s="56"/>
      <c r="H16" s="52"/>
      <c r="I16" s="52"/>
      <c r="J16" s="53"/>
      <c r="K16" s="53"/>
      <c r="L16" s="63"/>
      <c r="M16" s="64"/>
    </row>
    <row r="17" spans="2:13">
      <c r="B17" s="62"/>
      <c r="C17" s="63"/>
      <c r="D17" s="65"/>
      <c r="E17" s="66"/>
      <c r="F17" s="66"/>
      <c r="G17" s="66"/>
      <c r="H17" s="66"/>
      <c r="I17" s="66"/>
      <c r="J17" s="66"/>
      <c r="K17" s="63"/>
      <c r="L17" s="63"/>
      <c r="M17" s="64"/>
    </row>
    <row r="18" spans="2:13" ht="40.5">
      <c r="B18" s="62"/>
      <c r="C18" s="63"/>
      <c r="D18" s="82"/>
      <c r="E18" s="38" t="s">
        <v>0</v>
      </c>
      <c r="F18" s="74"/>
      <c r="G18" s="74"/>
      <c r="H18" s="38" t="s">
        <v>0</v>
      </c>
      <c r="I18" s="74"/>
      <c r="J18" s="74"/>
      <c r="K18" s="38" t="s">
        <v>0</v>
      </c>
      <c r="L18" s="63"/>
      <c r="M18" s="64"/>
    </row>
    <row r="19" spans="2:13" ht="24.95" customHeight="1">
      <c r="B19" s="62"/>
      <c r="C19" s="63"/>
      <c r="D19" s="87" t="s">
        <v>1</v>
      </c>
      <c r="E19" s="89">
        <v>0</v>
      </c>
      <c r="F19" s="74"/>
      <c r="G19" s="83" t="s">
        <v>2</v>
      </c>
      <c r="H19" s="89">
        <v>0</v>
      </c>
      <c r="I19" s="74"/>
      <c r="J19" s="82" t="s">
        <v>3</v>
      </c>
      <c r="K19" s="89">
        <v>0</v>
      </c>
      <c r="L19" s="63"/>
      <c r="M19" s="64"/>
    </row>
    <row r="20" spans="2:13" ht="24.95" customHeight="1">
      <c r="B20" s="62"/>
      <c r="C20" s="63"/>
      <c r="D20" s="87" t="s">
        <v>4</v>
      </c>
      <c r="E20" s="89">
        <v>0</v>
      </c>
      <c r="F20" s="74"/>
      <c r="G20" s="82" t="s">
        <v>5</v>
      </c>
      <c r="H20" s="89">
        <v>0</v>
      </c>
      <c r="I20" s="74"/>
      <c r="J20" s="82" t="s">
        <v>6</v>
      </c>
      <c r="K20" s="89">
        <v>0</v>
      </c>
      <c r="L20" s="63"/>
      <c r="M20" s="64"/>
    </row>
    <row r="21" spans="2:13" ht="24.95" customHeight="1">
      <c r="B21" s="62"/>
      <c r="C21" s="63"/>
      <c r="D21" s="88" t="s">
        <v>7</v>
      </c>
      <c r="E21" s="89">
        <v>0</v>
      </c>
      <c r="F21" s="74"/>
      <c r="G21" s="82" t="s">
        <v>8</v>
      </c>
      <c r="H21" s="89">
        <v>0</v>
      </c>
      <c r="I21" s="74"/>
      <c r="J21" s="84" t="s">
        <v>9</v>
      </c>
      <c r="K21" s="89">
        <v>0</v>
      </c>
      <c r="L21" s="63"/>
      <c r="M21" s="64"/>
    </row>
    <row r="22" spans="2:13" ht="24.95" customHeight="1">
      <c r="B22" s="62"/>
      <c r="C22" s="63"/>
      <c r="D22" s="87" t="s">
        <v>10</v>
      </c>
      <c r="E22" s="89">
        <v>0</v>
      </c>
      <c r="F22" s="74"/>
      <c r="G22" s="83" t="s">
        <v>11</v>
      </c>
      <c r="H22" s="89">
        <v>0</v>
      </c>
      <c r="I22" s="74"/>
      <c r="J22" s="84" t="s">
        <v>12</v>
      </c>
      <c r="K22" s="89">
        <v>0</v>
      </c>
      <c r="L22" s="63"/>
      <c r="M22" s="64"/>
    </row>
    <row r="23" spans="2:13" ht="24.95" customHeight="1">
      <c r="B23" s="62"/>
      <c r="C23" s="63"/>
      <c r="D23" s="86" t="s">
        <v>13</v>
      </c>
      <c r="E23" s="89">
        <v>0</v>
      </c>
      <c r="F23" s="74"/>
      <c r="G23" s="83" t="s">
        <v>14</v>
      </c>
      <c r="H23" s="89">
        <v>0</v>
      </c>
      <c r="I23" s="74"/>
      <c r="J23" s="82" t="s">
        <v>15</v>
      </c>
      <c r="K23" s="89">
        <v>0</v>
      </c>
      <c r="L23" s="63"/>
      <c r="M23" s="64"/>
    </row>
    <row r="24" spans="2:13" ht="24.95" customHeight="1">
      <c r="B24" s="62"/>
      <c r="C24" s="63"/>
      <c r="D24" s="83" t="s">
        <v>16</v>
      </c>
      <c r="E24" s="89">
        <v>0</v>
      </c>
      <c r="F24" s="74"/>
      <c r="G24" s="82" t="s">
        <v>17</v>
      </c>
      <c r="H24" s="89">
        <v>0</v>
      </c>
      <c r="I24" s="74"/>
      <c r="J24" s="84" t="s">
        <v>18</v>
      </c>
      <c r="K24" s="89">
        <v>0</v>
      </c>
      <c r="L24" s="63"/>
      <c r="M24" s="64"/>
    </row>
    <row r="25" spans="2:13" ht="24.95" customHeight="1">
      <c r="B25" s="62"/>
      <c r="C25" s="63"/>
      <c r="D25" s="84" t="s">
        <v>19</v>
      </c>
      <c r="E25" s="89">
        <v>0</v>
      </c>
      <c r="F25" s="74"/>
      <c r="G25" s="85" t="s">
        <v>20</v>
      </c>
      <c r="H25" s="89">
        <v>0</v>
      </c>
      <c r="I25" s="74"/>
      <c r="J25" s="84" t="s">
        <v>21</v>
      </c>
      <c r="K25" s="89">
        <v>0</v>
      </c>
      <c r="L25" s="63"/>
      <c r="M25" s="64"/>
    </row>
    <row r="26" spans="2:13" ht="24.95" customHeight="1">
      <c r="B26" s="62"/>
      <c r="C26" s="63"/>
      <c r="D26" s="87" t="s">
        <v>22</v>
      </c>
      <c r="E26" s="89">
        <v>0</v>
      </c>
      <c r="F26" s="74"/>
      <c r="G26" s="86" t="s">
        <v>23</v>
      </c>
      <c r="H26" s="89">
        <v>0</v>
      </c>
      <c r="I26" s="74"/>
      <c r="J26" s="84" t="s">
        <v>24</v>
      </c>
      <c r="K26" s="89">
        <v>0</v>
      </c>
      <c r="L26" s="63"/>
      <c r="M26" s="64"/>
    </row>
    <row r="27" spans="2:13" ht="24.95" customHeight="1">
      <c r="B27" s="62"/>
      <c r="C27" s="63"/>
      <c r="D27" s="84" t="s">
        <v>25</v>
      </c>
      <c r="E27" s="89">
        <v>0</v>
      </c>
      <c r="F27" s="74"/>
      <c r="G27" s="87" t="s">
        <v>26</v>
      </c>
      <c r="H27" s="89">
        <v>0</v>
      </c>
      <c r="I27" s="74"/>
      <c r="J27" s="86" t="s">
        <v>27</v>
      </c>
      <c r="K27" s="89">
        <v>0</v>
      </c>
      <c r="L27" s="63"/>
      <c r="M27" s="64"/>
    </row>
    <row r="28" spans="2:13" ht="24.95" customHeight="1">
      <c r="B28" s="62"/>
      <c r="C28" s="63"/>
      <c r="D28" s="86" t="s">
        <v>28</v>
      </c>
      <c r="E28" s="89">
        <v>0</v>
      </c>
      <c r="F28" s="74"/>
      <c r="G28" s="83" t="s">
        <v>29</v>
      </c>
      <c r="H28" s="89">
        <v>0</v>
      </c>
      <c r="I28" s="74"/>
      <c r="J28" s="86" t="s">
        <v>30</v>
      </c>
      <c r="K28" s="89">
        <v>0</v>
      </c>
      <c r="L28" s="63"/>
      <c r="M28" s="64"/>
    </row>
    <row r="29" spans="2:13" ht="24.95" customHeight="1">
      <c r="B29" s="62"/>
      <c r="C29" s="63"/>
      <c r="D29" s="88" t="s">
        <v>31</v>
      </c>
      <c r="E29" s="89">
        <v>0</v>
      </c>
      <c r="F29" s="74"/>
      <c r="G29" s="83" t="s">
        <v>32</v>
      </c>
      <c r="H29" s="89">
        <v>0</v>
      </c>
      <c r="I29" s="74"/>
      <c r="J29" s="88" t="s">
        <v>33</v>
      </c>
      <c r="K29" s="89">
        <v>0</v>
      </c>
      <c r="L29" s="63"/>
      <c r="M29" s="64"/>
    </row>
    <row r="30" spans="2:13" ht="24.95" customHeight="1">
      <c r="B30" s="62"/>
      <c r="C30" s="63"/>
      <c r="D30" s="88" t="s">
        <v>34</v>
      </c>
      <c r="E30" s="89">
        <v>0</v>
      </c>
      <c r="F30" s="74"/>
      <c r="G30" s="85" t="s">
        <v>35</v>
      </c>
      <c r="H30" s="89">
        <v>0</v>
      </c>
      <c r="I30" s="74"/>
      <c r="J30" s="88" t="s">
        <v>36</v>
      </c>
      <c r="K30" s="89">
        <v>0</v>
      </c>
      <c r="L30" s="63"/>
      <c r="M30" s="64"/>
    </row>
    <row r="31" spans="2:13" ht="24.95" customHeight="1">
      <c r="B31" s="62"/>
      <c r="C31" s="63"/>
      <c r="D31" s="88" t="s">
        <v>37</v>
      </c>
      <c r="E31" s="89">
        <v>0</v>
      </c>
      <c r="F31" s="74"/>
      <c r="G31" s="85" t="s">
        <v>38</v>
      </c>
      <c r="H31" s="89">
        <v>0</v>
      </c>
      <c r="I31" s="74"/>
      <c r="J31" s="88" t="s">
        <v>39</v>
      </c>
      <c r="K31" s="89">
        <v>0</v>
      </c>
      <c r="L31" s="63"/>
      <c r="M31" s="64"/>
    </row>
    <row r="32" spans="2:13" ht="24.95" customHeight="1">
      <c r="B32" s="62"/>
      <c r="C32" s="63"/>
      <c r="D32" s="85" t="s">
        <v>40</v>
      </c>
      <c r="E32" s="89">
        <v>0</v>
      </c>
      <c r="F32" s="74"/>
      <c r="G32" s="85" t="s">
        <v>41</v>
      </c>
      <c r="H32" s="89">
        <v>0</v>
      </c>
      <c r="I32" s="74"/>
      <c r="J32" s="86" t="s">
        <v>42</v>
      </c>
      <c r="K32" s="89">
        <v>0</v>
      </c>
      <c r="L32" s="63"/>
      <c r="M32" s="64"/>
    </row>
    <row r="33" spans="2:13" ht="24.95" customHeight="1">
      <c r="B33" s="62"/>
      <c r="C33" s="63"/>
      <c r="D33" s="88" t="s">
        <v>43</v>
      </c>
      <c r="E33" s="89">
        <v>0</v>
      </c>
      <c r="F33" s="74"/>
      <c r="G33" s="85" t="s">
        <v>44</v>
      </c>
      <c r="H33" s="89">
        <v>0</v>
      </c>
      <c r="I33" s="74"/>
      <c r="J33" s="86" t="s">
        <v>45</v>
      </c>
      <c r="K33" s="89">
        <v>0</v>
      </c>
      <c r="L33" s="63"/>
      <c r="M33" s="64"/>
    </row>
    <row r="34" spans="2:13" ht="24.95" customHeight="1">
      <c r="B34" s="62"/>
      <c r="C34" s="63"/>
      <c r="D34" s="88" t="s">
        <v>46</v>
      </c>
      <c r="E34" s="89">
        <v>0</v>
      </c>
      <c r="F34" s="74"/>
      <c r="G34" s="82" t="s">
        <v>47</v>
      </c>
      <c r="H34" s="89">
        <v>0</v>
      </c>
      <c r="I34" s="74"/>
      <c r="J34" s="86" t="s">
        <v>48</v>
      </c>
      <c r="K34" s="89">
        <v>0</v>
      </c>
      <c r="L34" s="63"/>
      <c r="M34" s="64"/>
    </row>
    <row r="35" spans="2:13" ht="24.95" customHeight="1">
      <c r="B35" s="62"/>
      <c r="C35" s="63"/>
      <c r="D35" s="86" t="s">
        <v>49</v>
      </c>
      <c r="E35" s="89">
        <v>0</v>
      </c>
      <c r="F35" s="74"/>
      <c r="G35" s="85" t="s">
        <v>50</v>
      </c>
      <c r="H35" s="89">
        <v>0</v>
      </c>
      <c r="I35" s="74"/>
      <c r="J35" s="86" t="s">
        <v>51</v>
      </c>
      <c r="K35" s="89">
        <v>0</v>
      </c>
      <c r="L35" s="63"/>
      <c r="M35" s="64"/>
    </row>
    <row r="36" spans="2:13" ht="24.95" customHeight="1">
      <c r="B36" s="62"/>
      <c r="C36" s="63"/>
      <c r="D36" s="86" t="s">
        <v>52</v>
      </c>
      <c r="E36" s="89">
        <v>0</v>
      </c>
      <c r="F36" s="74"/>
      <c r="G36" s="82" t="s">
        <v>53</v>
      </c>
      <c r="H36" s="89">
        <v>0</v>
      </c>
      <c r="I36" s="74"/>
      <c r="J36" s="86" t="s">
        <v>54</v>
      </c>
      <c r="K36" s="89">
        <v>0</v>
      </c>
      <c r="L36" s="63"/>
      <c r="M36" s="64"/>
    </row>
    <row r="37" spans="2:13" ht="24.95" customHeight="1">
      <c r="B37" s="62"/>
      <c r="C37" s="63"/>
      <c r="D37" s="87" t="s">
        <v>55</v>
      </c>
      <c r="E37" s="89">
        <v>0</v>
      </c>
      <c r="F37" s="74"/>
      <c r="G37" s="82" t="s">
        <v>56</v>
      </c>
      <c r="H37" s="89">
        <v>0</v>
      </c>
      <c r="I37" s="74"/>
      <c r="J37" s="86" t="s">
        <v>57</v>
      </c>
      <c r="K37" s="89">
        <v>0</v>
      </c>
      <c r="L37" s="63"/>
      <c r="M37" s="64"/>
    </row>
    <row r="38" spans="2:13" ht="24.95" customHeight="1">
      <c r="B38" s="62"/>
      <c r="C38" s="63"/>
      <c r="D38" s="83" t="s">
        <v>58</v>
      </c>
      <c r="E38" s="89">
        <v>0</v>
      </c>
      <c r="F38" s="74"/>
      <c r="G38" s="82" t="s">
        <v>59</v>
      </c>
      <c r="H38" s="89">
        <v>0</v>
      </c>
      <c r="I38" s="74"/>
      <c r="J38" s="86" t="s">
        <v>60</v>
      </c>
      <c r="K38" s="89">
        <v>0</v>
      </c>
      <c r="L38" s="63"/>
      <c r="M38" s="64"/>
    </row>
    <row r="39" spans="2:13" s="40" customFormat="1" ht="20.25">
      <c r="B39" s="70"/>
      <c r="C39" s="71"/>
      <c r="D39" s="41"/>
      <c r="E39" s="42"/>
      <c r="F39" s="72"/>
      <c r="G39" s="43"/>
      <c r="H39" s="42"/>
      <c r="I39" s="72"/>
      <c r="J39" s="43"/>
      <c r="K39" s="42"/>
      <c r="L39" s="71"/>
      <c r="M39" s="73"/>
    </row>
    <row r="40" spans="2:13" s="40" customFormat="1" ht="20.25">
      <c r="B40" s="70"/>
      <c r="C40" s="71"/>
      <c r="D40" s="41"/>
      <c r="E40" s="42"/>
      <c r="F40" s="72"/>
      <c r="G40" s="43"/>
      <c r="H40" s="42"/>
      <c r="I40" s="72"/>
      <c r="J40" s="43"/>
      <c r="K40" s="42"/>
      <c r="L40" s="71"/>
      <c r="M40" s="73"/>
    </row>
    <row r="41" spans="2:13" s="40" customFormat="1" ht="20.25">
      <c r="B41" s="70"/>
      <c r="C41" s="71"/>
      <c r="D41" s="41"/>
      <c r="E41" s="42"/>
      <c r="F41" s="72"/>
      <c r="G41" s="43"/>
      <c r="H41" s="42"/>
      <c r="I41" s="72"/>
      <c r="J41" s="43"/>
      <c r="K41" s="42"/>
      <c r="L41" s="71"/>
      <c r="M41" s="73"/>
    </row>
    <row r="42" spans="2:13">
      <c r="B42" s="62"/>
      <c r="C42" s="63"/>
      <c r="D42" s="65"/>
      <c r="E42" s="66"/>
      <c r="F42" s="66"/>
      <c r="G42" s="66"/>
      <c r="H42" s="66"/>
      <c r="I42" s="66"/>
      <c r="J42" s="74"/>
      <c r="K42" s="63"/>
      <c r="L42" s="63"/>
      <c r="M42" s="64"/>
    </row>
    <row r="43" spans="2:13" ht="39.950000000000003" customHeight="1">
      <c r="B43" s="62"/>
      <c r="C43" s="90" t="s">
        <v>73</v>
      </c>
      <c r="D43" s="116" t="s">
        <v>108</v>
      </c>
      <c r="E43" s="116"/>
      <c r="F43" s="116"/>
      <c r="G43" s="116"/>
      <c r="H43" s="92" t="s">
        <v>74</v>
      </c>
      <c r="I43" s="93" t="s">
        <v>71</v>
      </c>
      <c r="J43" s="93" t="s">
        <v>77</v>
      </c>
      <c r="K43" s="94" t="s">
        <v>72</v>
      </c>
      <c r="L43" s="94" t="s">
        <v>78</v>
      </c>
      <c r="M43" s="64"/>
    </row>
    <row r="44" spans="2:13" ht="39.950000000000003" customHeight="1">
      <c r="B44" s="62"/>
      <c r="C44" s="91" t="s">
        <v>61</v>
      </c>
      <c r="D44" s="100" t="s">
        <v>62</v>
      </c>
      <c r="E44" s="100"/>
      <c r="F44" s="100"/>
      <c r="G44" s="100"/>
      <c r="H44" s="46">
        <f>COUNTIF(E19:E38,"&lt;&gt; 0")+COUNTIF(H19:H38,"&lt;&gt; 0")+COUNTIF(K19:K38,"&lt;&gt; 0")</f>
        <v>0</v>
      </c>
      <c r="I44" s="47">
        <f>SMALL(Baremos!B5:B25,COUNTIF(Baremos!B5:B25,"&lt;="&amp;H44))</f>
        <v>0</v>
      </c>
      <c r="J44" s="47">
        <f>VLOOKUP(I44,Baremos!B4:C25,2,FALSE)</f>
        <v>5</v>
      </c>
      <c r="K44" s="48" t="e">
        <f>SMALL(Baremos!U5:U25,COUNTIF(Baremos!U5:U25,"&lt;="&amp;H44))</f>
        <v>#NUM!</v>
      </c>
      <c r="L44" s="48" t="e">
        <f>VLOOKUP(K44,Baremos!U4:V25,2,FALSE)</f>
        <v>#NUM!</v>
      </c>
      <c r="M44" s="64"/>
    </row>
    <row r="45" spans="2:13" s="44" customFormat="1" ht="39.950000000000003" customHeight="1">
      <c r="B45" s="75"/>
      <c r="C45" s="91" t="s">
        <v>64</v>
      </c>
      <c r="D45" s="100" t="s">
        <v>114</v>
      </c>
      <c r="E45" s="100"/>
      <c r="F45" s="100"/>
      <c r="G45" s="100"/>
      <c r="H45" s="49" t="e">
        <f>SUM(E19:E38,H19:H38,K19:K38)/H44</f>
        <v>#DIV/0!</v>
      </c>
      <c r="I45" s="47" t="e">
        <f>SMALL(Baremos!D5:D25,COUNTIF(Baremos!D5:D25,"&lt;="&amp;H45))</f>
        <v>#NUM!</v>
      </c>
      <c r="J45" s="47" t="e">
        <f>VLOOKUP(I45,Baremos!D4:E25,2,FALSE)</f>
        <v>#NUM!</v>
      </c>
      <c r="K45" s="48" t="e">
        <f>SMALL(Baremos!W5:W25,COUNTIF(Baremos!W5:W25,"&lt;="&amp;H45))</f>
        <v>#NUM!</v>
      </c>
      <c r="L45" s="48" t="e">
        <f>VLOOKUP(K45,Baremos!W4:X25,2,FALSE)</f>
        <v>#NUM!</v>
      </c>
      <c r="M45" s="76"/>
    </row>
    <row r="46" spans="2:13" s="44" customFormat="1" ht="39.950000000000003" customHeight="1">
      <c r="B46" s="75"/>
      <c r="C46" s="126" t="s">
        <v>63</v>
      </c>
      <c r="D46" s="127" t="s">
        <v>115</v>
      </c>
      <c r="E46" s="127"/>
      <c r="F46" s="127"/>
      <c r="G46" s="127"/>
      <c r="H46" s="128">
        <f>SUM(E19:E38,H19:H38,K19:K38)/60</f>
        <v>0</v>
      </c>
      <c r="I46" s="47">
        <f>SMALL(Baremos!F5:F25,COUNTIF(Baremos!F5:F25,"&lt;="&amp;H46))</f>
        <v>0</v>
      </c>
      <c r="J46" s="47">
        <f>VLOOKUP(I46,Baremos!F4:G25,2,FALSE)</f>
        <v>5</v>
      </c>
      <c r="K46" s="48" t="e">
        <f>SMALL(Baremos!Y5:Y25,COUNTIF(Baremos!Y5:Y25,"&lt;="&amp;H46))</f>
        <v>#NUM!</v>
      </c>
      <c r="L46" s="48" t="e">
        <f>VLOOKUP(K46,Baremos!Y4:Z25,2,FALSE)</f>
        <v>#NUM!</v>
      </c>
      <c r="M46" s="76"/>
    </row>
    <row r="47" spans="2:13" s="44" customFormat="1" ht="39.950000000000003" customHeight="1">
      <c r="B47" s="75"/>
      <c r="C47" s="91" t="s">
        <v>65</v>
      </c>
      <c r="D47" s="100" t="s">
        <v>116</v>
      </c>
      <c r="E47" s="100"/>
      <c r="F47" s="100"/>
      <c r="G47" s="100"/>
      <c r="H47" s="49">
        <f>(SUM(E23,E28,E35,E36,H26,K27,K28,K32:K38))/14</f>
        <v>0</v>
      </c>
      <c r="I47" s="47">
        <f>SMALL(Baremos!H5:H25,COUNTIF(Baremos!H5:H25,"&lt;="&amp;H47))</f>
        <v>0</v>
      </c>
      <c r="J47" s="47">
        <f>VLOOKUP(I47,Baremos!H4:I25,2,FALSE)</f>
        <v>5</v>
      </c>
      <c r="K47" s="48" t="e">
        <f>SMALL(Baremos!AA5:AA25,COUNTIF(Baremos!AA5:AA25,"&lt;="&amp;H47))</f>
        <v>#NUM!</v>
      </c>
      <c r="L47" s="48" t="e">
        <f>VLOOKUP(K47,Baremos!AA4:AB25,2,FALSE)</f>
        <v>#NUM!</v>
      </c>
      <c r="M47" s="76"/>
    </row>
    <row r="48" spans="2:13" s="44" customFormat="1" ht="39.950000000000003" customHeight="1">
      <c r="B48" s="75"/>
      <c r="C48" s="91" t="s">
        <v>66</v>
      </c>
      <c r="D48" s="100" t="s">
        <v>117</v>
      </c>
      <c r="E48" s="100"/>
      <c r="F48" s="100"/>
      <c r="G48" s="100"/>
      <c r="H48" s="49">
        <f>SUM(E32,H25,H30,H31,H32,H33,H35)/7</f>
        <v>0</v>
      </c>
      <c r="I48" s="47">
        <f>SMALL(Baremos!J5:J25,COUNTIF(Baremos!J5:J25,"&lt;="&amp;H48))</f>
        <v>0</v>
      </c>
      <c r="J48" s="47">
        <f>VLOOKUP(I48,Baremos!J4:K25,2,FALSE)</f>
        <v>5</v>
      </c>
      <c r="K48" s="48">
        <f>SMALL(Baremos!AC5:AC25,COUNTIF(Baremos!AC5:AC25,"&lt;="&amp;H48))</f>
        <v>0</v>
      </c>
      <c r="L48" s="48">
        <f>VLOOKUP(K48,Baremos!AC4:AD25,2,FALSE)</f>
        <v>5</v>
      </c>
      <c r="M48" s="76"/>
    </row>
    <row r="49" spans="2:13" s="44" customFormat="1" ht="39.950000000000003" customHeight="1">
      <c r="B49" s="75"/>
      <c r="C49" s="91" t="s">
        <v>67</v>
      </c>
      <c r="D49" s="100" t="s">
        <v>118</v>
      </c>
      <c r="E49" s="100"/>
      <c r="F49" s="100"/>
      <c r="G49" s="100"/>
      <c r="H49" s="49">
        <f>SUM(K31,K30,K29,E34,E33,E31,E30,E29,E21)/9</f>
        <v>0</v>
      </c>
      <c r="I49" s="47">
        <f>SMALL(Baremos!L5:L25,COUNTIF(Baremos!L5:L25,"&lt;="&amp;H49))</f>
        <v>0</v>
      </c>
      <c r="J49" s="47">
        <f>VLOOKUP(I49,Baremos!L4:M25,2,FALSE)</f>
        <v>5</v>
      </c>
      <c r="K49" s="48" t="e">
        <f>SMALL(Baremos!AE5:AE25,COUNTIF(Baremos!AE5:AE25,"&lt;="&amp;H49))</f>
        <v>#NUM!</v>
      </c>
      <c r="L49" s="48" t="e">
        <f>VLOOKUP(K49,Baremos!AE4:AF25,2,FALSE)</f>
        <v>#NUM!</v>
      </c>
      <c r="M49" s="76"/>
    </row>
    <row r="50" spans="2:13" s="44" customFormat="1" ht="39.950000000000003" customHeight="1">
      <c r="B50" s="75"/>
      <c r="C50" s="91" t="s">
        <v>68</v>
      </c>
      <c r="D50" s="100" t="s">
        <v>119</v>
      </c>
      <c r="E50" s="100"/>
      <c r="F50" s="100"/>
      <c r="G50" s="100"/>
      <c r="H50" s="49">
        <f>SUM(K26,K25,K24,K22,K21,E25,E27)/7</f>
        <v>0</v>
      </c>
      <c r="I50" s="47">
        <f>SMALL(Baremos!N5:N25,COUNTIF(Baremos!N5:N25,"&lt;="&amp;H50))</f>
        <v>0</v>
      </c>
      <c r="J50" s="47">
        <f>VLOOKUP(I50,Baremos!N4:O25,2,FALSE)</f>
        <v>5</v>
      </c>
      <c r="K50" s="48">
        <f>SMALL(Baremos!AG5:AG25,COUNTIF(Baremos!AG5:AG25,"&lt;="&amp;H50))</f>
        <v>0</v>
      </c>
      <c r="L50" s="48">
        <f>VLOOKUP(K50,Baremos!AG4:AH25,2,FALSE)</f>
        <v>5</v>
      </c>
      <c r="M50" s="76"/>
    </row>
    <row r="51" spans="2:13" s="44" customFormat="1" ht="39.950000000000003" customHeight="1">
      <c r="B51" s="75"/>
      <c r="C51" s="91" t="s">
        <v>69</v>
      </c>
      <c r="D51" s="100" t="s">
        <v>120</v>
      </c>
      <c r="E51" s="100"/>
      <c r="F51" s="100"/>
      <c r="G51" s="100"/>
      <c r="H51" s="49">
        <f>SUM(E19,E20,E26,E37,H27,E22)/6</f>
        <v>0</v>
      </c>
      <c r="I51" s="47">
        <f>SMALL(Baremos!P5:P25,COUNTIF(Baremos!P5:P25,"&lt;="&amp;H51))</f>
        <v>0</v>
      </c>
      <c r="J51" s="47">
        <f>VLOOKUP(I51,Baremos!P4:Q25,2,FALSE)</f>
        <v>5</v>
      </c>
      <c r="K51" s="48">
        <f>SMALL(Baremos!AI5:AI25,COUNTIF(Baremos!AI5:AI25,"&lt;="&amp;H51))</f>
        <v>0</v>
      </c>
      <c r="L51" s="48">
        <f>VLOOKUP(K51,Baremos!AI4:AJ25,2,FALSE)</f>
        <v>5</v>
      </c>
      <c r="M51" s="76"/>
    </row>
    <row r="52" spans="2:13" s="44" customFormat="1" ht="39.950000000000003" customHeight="1">
      <c r="B52" s="75"/>
      <c r="C52" s="91" t="s">
        <v>70</v>
      </c>
      <c r="D52" s="100" t="s">
        <v>121</v>
      </c>
      <c r="E52" s="100"/>
      <c r="F52" s="100"/>
      <c r="G52" s="100"/>
      <c r="H52" s="49">
        <f>SUM(E24,E38,H19,H22,H23,H28,H29)/7</f>
        <v>0</v>
      </c>
      <c r="I52" s="47">
        <f>SMALL(Baremos!R5:R25,COUNTIF(Baremos!R5:R25,"&lt;="&amp;H52))</f>
        <v>0</v>
      </c>
      <c r="J52" s="47">
        <f>VLOOKUP(I52,Baremos!R4:S25,2,FALSE)</f>
        <v>5</v>
      </c>
      <c r="K52" s="48">
        <f>SMALL(Baremos!AK5:AK25,COUNTIF(Baremos!AK5:AK25,"&lt;="&amp;H52))</f>
        <v>0</v>
      </c>
      <c r="L52" s="48">
        <f>VLOOKUP(K52,Baremos!AK4:AL25,2,FALSE)</f>
        <v>5</v>
      </c>
      <c r="M52" s="76"/>
    </row>
    <row r="53" spans="2:13" s="44" customFormat="1" ht="39.950000000000003" customHeight="1">
      <c r="B53" s="75"/>
      <c r="C53" s="95"/>
      <c r="D53" s="96"/>
      <c r="E53" s="96"/>
      <c r="F53" s="96"/>
      <c r="G53" s="96"/>
      <c r="H53" s="97"/>
      <c r="I53" s="98"/>
      <c r="J53" s="98"/>
      <c r="K53" s="99"/>
      <c r="L53" s="99"/>
      <c r="M53" s="76"/>
    </row>
    <row r="54" spans="2:13" s="44" customFormat="1" ht="39.950000000000003" customHeight="1">
      <c r="B54" s="75"/>
      <c r="C54" s="95"/>
      <c r="D54" s="96"/>
      <c r="E54" s="96"/>
      <c r="F54" s="96"/>
      <c r="G54" s="96"/>
      <c r="H54" s="97"/>
      <c r="I54" s="98"/>
      <c r="J54" s="98"/>
      <c r="K54" s="99"/>
      <c r="L54" s="99"/>
      <c r="M54" s="76"/>
    </row>
    <row r="55" spans="2:13" ht="18.75" thickBot="1">
      <c r="B55" s="62"/>
      <c r="C55" s="63"/>
      <c r="D55" s="65"/>
      <c r="E55" s="66"/>
      <c r="F55" s="66"/>
      <c r="G55" s="66"/>
      <c r="H55" s="66"/>
      <c r="I55" s="66"/>
      <c r="J55" s="66"/>
      <c r="K55" s="63"/>
      <c r="L55" s="63"/>
      <c r="M55" s="64"/>
    </row>
    <row r="56" spans="2:13" ht="96" customHeight="1" thickBot="1">
      <c r="B56" s="62"/>
      <c r="C56" s="105" t="s">
        <v>95</v>
      </c>
      <c r="D56" s="106"/>
      <c r="E56" s="107"/>
      <c r="F56" s="113" t="str">
        <f>IF(J46&gt;80,"Ver Baremo 2",IF(COUNTIF(J44:J52,"&gt;80")&gt;=3,"Ver Baremo 2",'Analisis de Datos'!E6))</f>
        <v>El estudio no presenta indicios de la existencia de acoso psicológico. No se requiere comparativa con el baremo 2.</v>
      </c>
      <c r="G56" s="113"/>
      <c r="H56" s="113"/>
      <c r="I56" s="113"/>
      <c r="J56" s="113"/>
      <c r="K56" s="113"/>
      <c r="L56" s="114"/>
      <c r="M56" s="64"/>
    </row>
    <row r="57" spans="2:13" ht="19.5" customHeight="1" thickBot="1">
      <c r="B57" s="62"/>
      <c r="C57" s="50"/>
      <c r="D57" s="101"/>
      <c r="E57" s="101"/>
      <c r="F57" s="101"/>
      <c r="G57" s="101"/>
      <c r="H57" s="101"/>
      <c r="I57" s="101"/>
      <c r="J57" s="101"/>
      <c r="K57" s="101"/>
      <c r="L57" s="101"/>
      <c r="M57" s="64"/>
    </row>
    <row r="58" spans="2:13" ht="96" customHeight="1" thickBot="1">
      <c r="B58" s="62"/>
      <c r="C58" s="105" t="s">
        <v>94</v>
      </c>
      <c r="D58" s="106"/>
      <c r="E58" s="107"/>
      <c r="F58" s="113" t="str">
        <f>IF(F56="Ver Baremo 2",IF(L46&gt;60,'Analisis de Datos'!E12,IF(COUNTIF(Calculo!L44:L52,"&gt;60")&gt;=2,'Analisis de Datos'!E12,IF(L46&gt;30,'Analisis de Datos'!E13,IF(COUNTIF(Calculo!L44:L52,"&gt;30")&gt;=2,'Analisis de Datos'!E13,IF(OR(L46&gt;=15,COUNTIF(L44:L52,"&gt;=15")&gt;=3,(L45&gt;=70)),'Analisis de Datos'!E14,IF(OR(L45&gt;15,COUNTIF(L44:L52,"&gt;=15")&gt;=3),'Analisis de Datos'!E15,'Analisis de Datos'!E16)))))),"Todo Correcto")</f>
        <v>Todo Correcto</v>
      </c>
      <c r="G58" s="113"/>
      <c r="H58" s="113"/>
      <c r="I58" s="113"/>
      <c r="J58" s="113"/>
      <c r="K58" s="113"/>
      <c r="L58" s="114"/>
      <c r="M58" s="64"/>
    </row>
    <row r="59" spans="2:13">
      <c r="B59" s="62"/>
      <c r="C59" s="63"/>
      <c r="D59" s="65"/>
      <c r="E59" s="66"/>
      <c r="F59" s="66"/>
      <c r="G59" s="66"/>
      <c r="H59" s="66"/>
      <c r="I59" s="66"/>
      <c r="J59" s="66"/>
      <c r="K59" s="63"/>
      <c r="L59" s="63"/>
      <c r="M59" s="64"/>
    </row>
    <row r="60" spans="2:13" ht="18.75" thickBot="1">
      <c r="B60" s="77"/>
      <c r="C60" s="78"/>
      <c r="D60" s="79"/>
      <c r="E60" s="80"/>
      <c r="F60" s="80"/>
      <c r="G60" s="80"/>
      <c r="H60" s="80"/>
      <c r="I60" s="80"/>
      <c r="J60" s="80"/>
      <c r="K60" s="78"/>
      <c r="L60" s="78"/>
      <c r="M60" s="81"/>
    </row>
    <row r="76" spans="8:8">
      <c r="H76" s="39"/>
    </row>
    <row r="77" spans="8:8">
      <c r="H77" s="39"/>
    </row>
    <row r="78" spans="8:8">
      <c r="H78" s="39"/>
    </row>
    <row r="79" spans="8:8">
      <c r="H79" s="39"/>
    </row>
    <row r="80" spans="8:8">
      <c r="H80" s="39"/>
    </row>
    <row r="81" spans="8:8">
      <c r="H81" s="39"/>
    </row>
  </sheetData>
  <sheetProtection algorithmName="SHA-512" hashValue="q0ohsRXwU4VYU4KgTUsWMNgV4CVw9n+EYCksmk1v4ZwVBA8ky5LEfAUoQzBtrck9onNGN7fNqAI7kJJ0WJrW7w==" saltValue="DHwsReB5ga1PgMB6wjQq8A==" spinCount="100000" sheet="1" objects="1" scenarios="1"/>
  <mergeCells count="23">
    <mergeCell ref="C58:E58"/>
    <mergeCell ref="G3:I3"/>
    <mergeCell ref="E11:G11"/>
    <mergeCell ref="F56:L56"/>
    <mergeCell ref="F58:L58"/>
    <mergeCell ref="G9:I9"/>
    <mergeCell ref="J9:K9"/>
    <mergeCell ref="E9:F9"/>
    <mergeCell ref="D43:G43"/>
    <mergeCell ref="D44:G44"/>
    <mergeCell ref="D45:G45"/>
    <mergeCell ref="D46:G46"/>
    <mergeCell ref="D47:G47"/>
    <mergeCell ref="D48:G48"/>
    <mergeCell ref="D51:G51"/>
    <mergeCell ref="D52:G52"/>
    <mergeCell ref="D49:G49"/>
    <mergeCell ref="D50:G50"/>
    <mergeCell ref="D57:L57"/>
    <mergeCell ref="J3:K3"/>
    <mergeCell ref="D3:F3"/>
    <mergeCell ref="D5:K5"/>
    <mergeCell ref="C56:E56"/>
  </mergeCells>
  <phoneticPr fontId="1" type="noConversion"/>
  <conditionalFormatting sqref="F58">
    <cfRule type="containsText" dxfId="7" priority="7" operator="containsText" text="todo correcto">
      <formula>NOT(ISERROR(SEARCH("todo correcto",F58)))</formula>
    </cfRule>
    <cfRule type="containsText" dxfId="6" priority="14" operator="containsText" text="PROBABILIDAD PEQUEÑA">
      <formula>NOT(ISERROR(SEARCH("PROBABILIDAD PEQUEÑA",F58)))</formula>
    </cfRule>
    <cfRule type="containsText" dxfId="5" priority="15" operator="containsText" text="MODERADA">
      <formula>NOT(ISERROR(SEARCH("MODERADA",F58)))</formula>
    </cfRule>
    <cfRule type="containsText" dxfId="4" priority="16" operator="containsText" text="ALTA PROBABILIDAD">
      <formula>NOT(ISERROR(SEARCH("ALTA PROBABILIDAD",F58)))</formula>
    </cfRule>
    <cfRule type="containsText" dxfId="3" priority="17" operator="containsText" text="EL ESTUDIO NO PRESENTA">
      <formula>NOT(ISERROR(SEARCH("EL ESTUDIO NO PRESENTA",F58)))</formula>
    </cfRule>
  </conditionalFormatting>
  <conditionalFormatting sqref="F56">
    <cfRule type="containsText" dxfId="2" priority="12" operator="containsText" text="No se requiere comparativa">
      <formula>NOT(ISERROR(SEARCH("No se requiere comparativa",F56)))</formula>
    </cfRule>
    <cfRule type="containsText" dxfId="1" priority="13" operator="containsText" text="Baremo 2">
      <formula>NOT(ISERROR(SEARCH("Baremo 2",F56)))</formula>
    </cfRule>
  </conditionalFormatting>
  <conditionalFormatting sqref="J44:J54">
    <cfRule type="cellIs" dxfId="0" priority="1" operator="greaterThanOrEqual">
      <formula>80</formula>
    </cfRule>
  </conditionalFormatting>
  <dataValidations count="1">
    <dataValidation type="whole" allowBlank="1" showInputMessage="1" showErrorMessage="1" sqref="E19:E41 H19:H41 K19:K41" xr:uid="{6ECCC56A-F012-48E9-B55F-06B7BAF6D464}">
      <formula1>0</formula1>
      <formula2>4</formula2>
    </dataValidation>
  </dataValidations>
  <printOptions horizontalCentered="1" verticalCentered="1"/>
  <pageMargins left="0.25" right="0.25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14A7-7328-4D07-B618-8EE87FD56FC0}">
  <dimension ref="B2:AL25"/>
  <sheetViews>
    <sheetView zoomScale="85" zoomScaleNormal="85" workbookViewId="0">
      <selection activeCell="G23" sqref="G23"/>
    </sheetView>
  </sheetViews>
  <sheetFormatPr baseColWidth="10" defaultColWidth="2.85546875" defaultRowHeight="15"/>
  <cols>
    <col min="2" max="2" width="6" bestFit="1" customWidth="1"/>
    <col min="3" max="3" width="9.42578125" customWidth="1"/>
    <col min="4" max="4" width="5.7109375" bestFit="1" customWidth="1"/>
    <col min="5" max="5" width="9.42578125" customWidth="1"/>
    <col min="6" max="6" width="5.5703125" bestFit="1" customWidth="1"/>
    <col min="7" max="7" width="9.42578125" customWidth="1"/>
    <col min="8" max="8" width="4.7109375" bestFit="1" customWidth="1"/>
    <col min="9" max="9" width="9.42578125" customWidth="1"/>
    <col min="10" max="10" width="4.7109375" bestFit="1" customWidth="1"/>
    <col min="11" max="11" width="9.42578125" customWidth="1"/>
    <col min="12" max="12" width="4.7109375" bestFit="1" customWidth="1"/>
    <col min="13" max="13" width="9.42578125" customWidth="1"/>
    <col min="14" max="14" width="4.7109375" bestFit="1" customWidth="1"/>
    <col min="15" max="15" width="9.42578125" customWidth="1"/>
    <col min="16" max="16" width="4.7109375" bestFit="1" customWidth="1"/>
    <col min="17" max="17" width="9.42578125" customWidth="1"/>
    <col min="18" max="18" width="4.7109375" bestFit="1" customWidth="1"/>
    <col min="19" max="19" width="9.42578125" customWidth="1"/>
    <col min="21" max="21" width="6" customWidth="1"/>
    <col min="22" max="22" width="9.140625" bestFit="1" customWidth="1"/>
    <col min="23" max="23" width="5.7109375" customWidth="1"/>
    <col min="24" max="24" width="9.140625" bestFit="1" customWidth="1"/>
    <col min="25" max="25" width="5.5703125" customWidth="1"/>
    <col min="26" max="26" width="9.140625" bestFit="1" customWidth="1"/>
    <col min="27" max="27" width="4.7109375" bestFit="1" customWidth="1"/>
    <col min="28" max="28" width="9.140625" customWidth="1"/>
    <col min="29" max="29" width="4.7109375" bestFit="1" customWidth="1"/>
    <col min="30" max="30" width="9.140625" customWidth="1"/>
    <col min="31" max="31" width="4.7109375" bestFit="1" customWidth="1"/>
    <col min="32" max="32" width="9.140625" bestFit="1" customWidth="1"/>
    <col min="33" max="33" width="4.7109375" bestFit="1" customWidth="1"/>
    <col min="34" max="34" width="9.140625" bestFit="1" customWidth="1"/>
    <col min="35" max="35" width="4.7109375" bestFit="1" customWidth="1"/>
    <col min="36" max="36" width="9.140625" bestFit="1" customWidth="1"/>
    <col min="37" max="37" width="4.7109375" bestFit="1" customWidth="1"/>
    <col min="38" max="38" width="9.140625" bestFit="1" customWidth="1"/>
  </cols>
  <sheetData>
    <row r="2" spans="2:38" ht="18">
      <c r="B2" s="117" t="s">
        <v>75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U2" s="117" t="s">
        <v>79</v>
      </c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2:38" ht="15.75" thickBot="1"/>
    <row r="4" spans="2:38">
      <c r="B4" s="14" t="s">
        <v>61</v>
      </c>
      <c r="C4" s="15" t="s">
        <v>76</v>
      </c>
      <c r="D4" s="16" t="s">
        <v>64</v>
      </c>
      <c r="E4" s="17" t="s">
        <v>76</v>
      </c>
      <c r="F4" s="14" t="s">
        <v>63</v>
      </c>
      <c r="G4" s="15" t="s">
        <v>76</v>
      </c>
      <c r="H4" s="16" t="s">
        <v>65</v>
      </c>
      <c r="I4" s="17" t="s">
        <v>76</v>
      </c>
      <c r="J4" s="14" t="s">
        <v>66</v>
      </c>
      <c r="K4" s="15" t="s">
        <v>76</v>
      </c>
      <c r="L4" s="16" t="s">
        <v>67</v>
      </c>
      <c r="M4" s="17" t="s">
        <v>76</v>
      </c>
      <c r="N4" s="14" t="s">
        <v>68</v>
      </c>
      <c r="O4" s="15" t="s">
        <v>76</v>
      </c>
      <c r="P4" s="16" t="s">
        <v>69</v>
      </c>
      <c r="Q4" s="17" t="s">
        <v>76</v>
      </c>
      <c r="R4" s="14" t="s">
        <v>70</v>
      </c>
      <c r="S4" s="15" t="s">
        <v>76</v>
      </c>
      <c r="T4" s="18"/>
      <c r="U4" s="19" t="s">
        <v>61</v>
      </c>
      <c r="V4" s="19" t="s">
        <v>76</v>
      </c>
      <c r="W4" s="20" t="s">
        <v>64</v>
      </c>
      <c r="X4" s="20" t="s">
        <v>76</v>
      </c>
      <c r="Y4" s="19" t="s">
        <v>63</v>
      </c>
      <c r="Z4" s="19" t="s">
        <v>76</v>
      </c>
      <c r="AA4" s="20" t="s">
        <v>65</v>
      </c>
      <c r="AB4" s="20" t="s">
        <v>76</v>
      </c>
      <c r="AC4" s="19" t="s">
        <v>66</v>
      </c>
      <c r="AD4" s="19" t="s">
        <v>76</v>
      </c>
      <c r="AE4" s="20" t="s">
        <v>67</v>
      </c>
      <c r="AF4" s="20" t="s">
        <v>76</v>
      </c>
      <c r="AG4" s="19" t="s">
        <v>68</v>
      </c>
      <c r="AH4" s="19" t="s">
        <v>76</v>
      </c>
      <c r="AI4" s="20" t="s">
        <v>69</v>
      </c>
      <c r="AJ4" s="20" t="s">
        <v>76</v>
      </c>
      <c r="AK4" s="19" t="s">
        <v>70</v>
      </c>
      <c r="AL4" s="19" t="s">
        <v>76</v>
      </c>
    </row>
    <row r="5" spans="2:38">
      <c r="B5" s="21">
        <v>0</v>
      </c>
      <c r="C5" s="22">
        <v>5</v>
      </c>
      <c r="D5" s="21">
        <v>0</v>
      </c>
      <c r="E5" s="22">
        <v>5</v>
      </c>
      <c r="F5" s="21">
        <v>0</v>
      </c>
      <c r="G5" s="22">
        <v>5</v>
      </c>
      <c r="H5" s="21">
        <v>0</v>
      </c>
      <c r="I5" s="22">
        <v>5</v>
      </c>
      <c r="J5" s="21">
        <v>0</v>
      </c>
      <c r="K5" s="22">
        <v>5</v>
      </c>
      <c r="L5" s="21">
        <v>0</v>
      </c>
      <c r="M5" s="22">
        <v>5</v>
      </c>
      <c r="N5" s="21">
        <v>0</v>
      </c>
      <c r="O5" s="22">
        <v>5</v>
      </c>
      <c r="P5" s="21">
        <v>0</v>
      </c>
      <c r="Q5" s="22">
        <v>5</v>
      </c>
      <c r="R5" s="21">
        <v>0</v>
      </c>
      <c r="S5" s="22">
        <v>5</v>
      </c>
      <c r="T5" s="18"/>
      <c r="U5" s="23">
        <v>11</v>
      </c>
      <c r="V5" s="24">
        <v>5</v>
      </c>
      <c r="W5" s="23">
        <v>1.2</v>
      </c>
      <c r="X5" s="24">
        <v>5</v>
      </c>
      <c r="Y5" s="23">
        <v>0.25</v>
      </c>
      <c r="Z5" s="24">
        <v>5</v>
      </c>
      <c r="AA5" s="23">
        <v>0.44</v>
      </c>
      <c r="AB5" s="24">
        <v>5</v>
      </c>
      <c r="AC5" s="23">
        <v>0</v>
      </c>
      <c r="AD5" s="24">
        <v>5</v>
      </c>
      <c r="AE5" s="23">
        <v>0.01</v>
      </c>
      <c r="AF5" s="24">
        <v>5</v>
      </c>
      <c r="AG5" s="23">
        <v>0</v>
      </c>
      <c r="AH5" s="24">
        <v>5</v>
      </c>
      <c r="AI5" s="23">
        <v>0</v>
      </c>
      <c r="AJ5" s="24">
        <v>5</v>
      </c>
      <c r="AK5" s="23">
        <v>0</v>
      </c>
      <c r="AL5" s="24">
        <v>5</v>
      </c>
    </row>
    <row r="6" spans="2:38">
      <c r="B6" s="25"/>
      <c r="C6" s="22">
        <v>10</v>
      </c>
      <c r="D6" s="25"/>
      <c r="E6" s="22">
        <v>10</v>
      </c>
      <c r="F6" s="25"/>
      <c r="G6" s="22">
        <v>10</v>
      </c>
      <c r="H6" s="25"/>
      <c r="I6" s="22">
        <v>10</v>
      </c>
      <c r="J6" s="25"/>
      <c r="K6" s="22">
        <v>10</v>
      </c>
      <c r="L6" s="25"/>
      <c r="M6" s="22">
        <v>10</v>
      </c>
      <c r="N6" s="25"/>
      <c r="O6" s="22">
        <v>10</v>
      </c>
      <c r="P6" s="25"/>
      <c r="Q6" s="22">
        <v>10</v>
      </c>
      <c r="R6" s="25"/>
      <c r="S6" s="22">
        <v>10</v>
      </c>
      <c r="T6" s="18"/>
      <c r="U6" s="26">
        <v>15</v>
      </c>
      <c r="V6" s="24">
        <v>10</v>
      </c>
      <c r="W6" s="26">
        <v>1.37</v>
      </c>
      <c r="X6" s="24">
        <v>10</v>
      </c>
      <c r="Y6" s="26">
        <v>0.42</v>
      </c>
      <c r="Z6" s="24">
        <v>10</v>
      </c>
      <c r="AA6" s="26">
        <v>0.7</v>
      </c>
      <c r="AB6" s="24">
        <v>10</v>
      </c>
      <c r="AC6" s="26">
        <v>0.14000000000000001</v>
      </c>
      <c r="AD6" s="24">
        <v>10</v>
      </c>
      <c r="AE6" s="26">
        <v>0.22</v>
      </c>
      <c r="AF6" s="24">
        <v>10</v>
      </c>
      <c r="AG6" s="26"/>
      <c r="AH6" s="24">
        <v>10</v>
      </c>
      <c r="AI6" s="26">
        <v>0.67</v>
      </c>
      <c r="AJ6" s="24">
        <v>10</v>
      </c>
      <c r="AK6" s="26"/>
      <c r="AL6" s="24">
        <v>10</v>
      </c>
    </row>
    <row r="7" spans="2:38">
      <c r="B7" s="21"/>
      <c r="C7" s="22">
        <v>15</v>
      </c>
      <c r="D7" s="21"/>
      <c r="E7" s="22">
        <v>15</v>
      </c>
      <c r="F7" s="21">
        <v>0.01</v>
      </c>
      <c r="G7" s="22">
        <v>15</v>
      </c>
      <c r="H7" s="21"/>
      <c r="I7" s="22">
        <v>15</v>
      </c>
      <c r="J7" s="21"/>
      <c r="K7" s="22">
        <v>15</v>
      </c>
      <c r="L7" s="21"/>
      <c r="M7" s="22">
        <v>15</v>
      </c>
      <c r="N7" s="21"/>
      <c r="O7" s="22">
        <v>15</v>
      </c>
      <c r="P7" s="21"/>
      <c r="Q7" s="22">
        <v>15</v>
      </c>
      <c r="R7" s="21"/>
      <c r="S7" s="22">
        <v>15</v>
      </c>
      <c r="T7" s="18"/>
      <c r="U7" s="23">
        <v>17.3</v>
      </c>
      <c r="V7" s="24">
        <v>15</v>
      </c>
      <c r="W7" s="23">
        <v>1.54</v>
      </c>
      <c r="X7" s="24">
        <v>15</v>
      </c>
      <c r="Y7" s="23">
        <v>0.52</v>
      </c>
      <c r="Z7" s="24">
        <v>15</v>
      </c>
      <c r="AA7" s="23">
        <v>0.93</v>
      </c>
      <c r="AB7" s="24">
        <v>15</v>
      </c>
      <c r="AC7" s="23">
        <v>0.28999999999999998</v>
      </c>
      <c r="AD7" s="24">
        <v>15</v>
      </c>
      <c r="AE7" s="23">
        <v>0.33</v>
      </c>
      <c r="AF7" s="24">
        <v>15</v>
      </c>
      <c r="AG7" s="23"/>
      <c r="AH7" s="24">
        <v>15</v>
      </c>
      <c r="AI7" s="23">
        <v>1</v>
      </c>
      <c r="AJ7" s="24">
        <v>15</v>
      </c>
      <c r="AK7" s="23"/>
      <c r="AL7" s="24">
        <v>15</v>
      </c>
    </row>
    <row r="8" spans="2:38">
      <c r="B8" s="25">
        <v>1</v>
      </c>
      <c r="C8" s="22">
        <v>20</v>
      </c>
      <c r="D8" s="25"/>
      <c r="E8" s="22">
        <v>20</v>
      </c>
      <c r="F8" s="25">
        <v>0.02</v>
      </c>
      <c r="G8" s="22">
        <v>20</v>
      </c>
      <c r="H8" s="25"/>
      <c r="I8" s="22">
        <v>20</v>
      </c>
      <c r="J8" s="25"/>
      <c r="K8" s="22">
        <v>20</v>
      </c>
      <c r="L8" s="25"/>
      <c r="M8" s="22">
        <v>20</v>
      </c>
      <c r="N8" s="25"/>
      <c r="O8" s="22">
        <v>20</v>
      </c>
      <c r="P8" s="25"/>
      <c r="Q8" s="22">
        <v>20</v>
      </c>
      <c r="R8" s="25"/>
      <c r="S8" s="22">
        <v>20</v>
      </c>
      <c r="T8" s="18"/>
      <c r="U8" s="26">
        <v>21</v>
      </c>
      <c r="V8" s="24">
        <v>20</v>
      </c>
      <c r="W8" s="26">
        <v>1.67</v>
      </c>
      <c r="X8" s="24">
        <v>20</v>
      </c>
      <c r="Y8" s="26">
        <v>0.64</v>
      </c>
      <c r="Z8" s="24">
        <v>20</v>
      </c>
      <c r="AA8" s="26">
        <v>1.07</v>
      </c>
      <c r="AB8" s="24">
        <v>20</v>
      </c>
      <c r="AC8" s="26">
        <v>0.43</v>
      </c>
      <c r="AD8" s="24">
        <v>20</v>
      </c>
      <c r="AE8" s="26"/>
      <c r="AF8" s="24">
        <v>20</v>
      </c>
      <c r="AG8" s="26"/>
      <c r="AH8" s="24">
        <v>20</v>
      </c>
      <c r="AI8" s="26">
        <v>1.17</v>
      </c>
      <c r="AJ8" s="24">
        <v>20</v>
      </c>
      <c r="AK8" s="26">
        <v>0.05</v>
      </c>
      <c r="AL8" s="24">
        <v>20</v>
      </c>
    </row>
    <row r="9" spans="2:38">
      <c r="B9" s="21">
        <v>2</v>
      </c>
      <c r="C9" s="22">
        <v>25</v>
      </c>
      <c r="D9" s="21"/>
      <c r="E9" s="22">
        <v>25</v>
      </c>
      <c r="F9" s="21">
        <v>0.03</v>
      </c>
      <c r="G9" s="22">
        <v>25</v>
      </c>
      <c r="H9" s="21"/>
      <c r="I9" s="22">
        <v>25</v>
      </c>
      <c r="J9" s="21"/>
      <c r="K9" s="22">
        <v>25</v>
      </c>
      <c r="L9" s="21"/>
      <c r="M9" s="22">
        <v>25</v>
      </c>
      <c r="N9" s="21"/>
      <c r="O9" s="22">
        <v>25</v>
      </c>
      <c r="P9" s="21"/>
      <c r="Q9" s="22">
        <v>25</v>
      </c>
      <c r="R9" s="21"/>
      <c r="S9" s="22">
        <v>25</v>
      </c>
      <c r="T9" s="18"/>
      <c r="U9" s="23">
        <v>23.5</v>
      </c>
      <c r="V9" s="24">
        <v>25</v>
      </c>
      <c r="W9" s="23">
        <v>1.88</v>
      </c>
      <c r="X9" s="24">
        <v>25</v>
      </c>
      <c r="Y9" s="23">
        <v>0.77</v>
      </c>
      <c r="Z9" s="24">
        <v>25</v>
      </c>
      <c r="AA9" s="23">
        <v>1.39</v>
      </c>
      <c r="AB9" s="24">
        <v>25</v>
      </c>
      <c r="AC9" s="23">
        <v>0.71</v>
      </c>
      <c r="AD9" s="24">
        <v>25</v>
      </c>
      <c r="AE9" s="23">
        <v>0.44</v>
      </c>
      <c r="AF9" s="24">
        <v>25</v>
      </c>
      <c r="AG9" s="23"/>
      <c r="AH9" s="24">
        <v>25</v>
      </c>
      <c r="AI9" s="23">
        <v>1.33</v>
      </c>
      <c r="AJ9" s="24">
        <v>25</v>
      </c>
      <c r="AK9" s="23">
        <v>0.14000000000000001</v>
      </c>
      <c r="AL9" s="24">
        <v>25</v>
      </c>
    </row>
    <row r="10" spans="2:38">
      <c r="B10" s="25">
        <v>2</v>
      </c>
      <c r="C10" s="22">
        <v>30</v>
      </c>
      <c r="D10" s="25"/>
      <c r="E10" s="22">
        <v>30</v>
      </c>
      <c r="F10" s="25">
        <v>0.05</v>
      </c>
      <c r="G10" s="22">
        <v>30</v>
      </c>
      <c r="H10" s="25">
        <v>0.05</v>
      </c>
      <c r="I10" s="22">
        <v>30</v>
      </c>
      <c r="J10" s="25"/>
      <c r="K10" s="22">
        <v>30</v>
      </c>
      <c r="L10" s="25"/>
      <c r="M10" s="22">
        <v>30</v>
      </c>
      <c r="N10" s="25"/>
      <c r="O10" s="22">
        <v>30</v>
      </c>
      <c r="P10" s="25"/>
      <c r="Q10" s="22">
        <v>30</v>
      </c>
      <c r="R10" s="25"/>
      <c r="S10" s="22">
        <v>30</v>
      </c>
      <c r="T10" s="18"/>
      <c r="U10" s="26">
        <v>25.6</v>
      </c>
      <c r="V10" s="24">
        <v>30</v>
      </c>
      <c r="W10" s="26">
        <v>2</v>
      </c>
      <c r="X10" s="24">
        <v>30</v>
      </c>
      <c r="Y10" s="26">
        <v>0.84</v>
      </c>
      <c r="Z10" s="24">
        <v>30</v>
      </c>
      <c r="AA10" s="26">
        <v>1.5</v>
      </c>
      <c r="AB10" s="24">
        <v>30</v>
      </c>
      <c r="AC10" s="26">
        <v>0.86</v>
      </c>
      <c r="AD10" s="24">
        <v>30</v>
      </c>
      <c r="AE10" s="26">
        <v>0.56000000000000005</v>
      </c>
      <c r="AF10" s="24">
        <v>30</v>
      </c>
      <c r="AG10" s="26"/>
      <c r="AH10" s="24">
        <v>30</v>
      </c>
      <c r="AI10" s="26">
        <v>1.5</v>
      </c>
      <c r="AJ10" s="24">
        <v>30</v>
      </c>
      <c r="AK10" s="26">
        <v>0.28999999999999998</v>
      </c>
      <c r="AL10" s="24">
        <v>30</v>
      </c>
    </row>
    <row r="11" spans="2:38">
      <c r="B11" s="21">
        <v>3</v>
      </c>
      <c r="C11" s="22">
        <v>35</v>
      </c>
      <c r="D11" s="21">
        <v>1.0900000000000001</v>
      </c>
      <c r="E11" s="22">
        <v>35</v>
      </c>
      <c r="F11" s="21">
        <v>7.0000000000000007E-2</v>
      </c>
      <c r="G11" s="22">
        <v>35</v>
      </c>
      <c r="H11" s="21">
        <v>0.08</v>
      </c>
      <c r="I11" s="22">
        <v>35</v>
      </c>
      <c r="J11" s="21"/>
      <c r="K11" s="22">
        <v>35</v>
      </c>
      <c r="L11" s="21"/>
      <c r="M11" s="22">
        <v>35</v>
      </c>
      <c r="N11" s="21"/>
      <c r="O11" s="22">
        <v>35</v>
      </c>
      <c r="P11" s="21"/>
      <c r="Q11" s="22">
        <v>35</v>
      </c>
      <c r="R11" s="21"/>
      <c r="S11" s="22">
        <v>35</v>
      </c>
      <c r="T11" s="18"/>
      <c r="U11" s="23">
        <v>27.7</v>
      </c>
      <c r="V11" s="24">
        <v>35</v>
      </c>
      <c r="W11" s="23">
        <v>2.17</v>
      </c>
      <c r="X11" s="24">
        <v>35</v>
      </c>
      <c r="Y11" s="23">
        <v>1.02</v>
      </c>
      <c r="Z11" s="24">
        <v>35</v>
      </c>
      <c r="AA11" s="23">
        <v>1.74</v>
      </c>
      <c r="AB11" s="24">
        <v>35</v>
      </c>
      <c r="AC11" s="23">
        <v>1</v>
      </c>
      <c r="AD11" s="24">
        <v>35</v>
      </c>
      <c r="AE11" s="23">
        <v>0.78</v>
      </c>
      <c r="AF11" s="24">
        <v>35</v>
      </c>
      <c r="AG11" s="23"/>
      <c r="AH11" s="24">
        <v>35</v>
      </c>
      <c r="AI11" s="23">
        <v>1.67</v>
      </c>
      <c r="AJ11" s="24">
        <v>35</v>
      </c>
      <c r="AK11" s="23"/>
      <c r="AL11" s="24">
        <v>35</v>
      </c>
    </row>
    <row r="12" spans="2:38">
      <c r="B12" s="25">
        <v>4</v>
      </c>
      <c r="C12" s="22">
        <v>40</v>
      </c>
      <c r="D12" s="25">
        <v>1.1399999999999999</v>
      </c>
      <c r="E12" s="22">
        <v>40</v>
      </c>
      <c r="F12" s="25"/>
      <c r="G12" s="22">
        <v>40</v>
      </c>
      <c r="H12" s="25"/>
      <c r="I12" s="22">
        <v>40</v>
      </c>
      <c r="J12" s="25"/>
      <c r="K12" s="22">
        <v>40</v>
      </c>
      <c r="L12" s="25"/>
      <c r="M12" s="22">
        <v>40</v>
      </c>
      <c r="N12" s="25"/>
      <c r="O12" s="22">
        <v>40</v>
      </c>
      <c r="P12" s="25">
        <v>0.13</v>
      </c>
      <c r="Q12" s="22">
        <v>40</v>
      </c>
      <c r="R12" s="25"/>
      <c r="S12" s="22">
        <v>40</v>
      </c>
      <c r="T12" s="18"/>
      <c r="U12" s="26">
        <v>29</v>
      </c>
      <c r="V12" s="24">
        <v>40</v>
      </c>
      <c r="W12" s="26">
        <v>2.31</v>
      </c>
      <c r="X12" s="24">
        <v>40</v>
      </c>
      <c r="Y12" s="26">
        <v>1.1499999999999999</v>
      </c>
      <c r="Z12" s="24">
        <v>40</v>
      </c>
      <c r="AA12" s="26">
        <v>2</v>
      </c>
      <c r="AB12" s="24">
        <v>40</v>
      </c>
      <c r="AC12" s="26">
        <v>1.1399999999999999</v>
      </c>
      <c r="AD12" s="24">
        <v>40</v>
      </c>
      <c r="AE12" s="26">
        <v>1</v>
      </c>
      <c r="AF12" s="24">
        <v>40</v>
      </c>
      <c r="AG12" s="26">
        <v>0.14000000000000001</v>
      </c>
      <c r="AH12" s="24">
        <v>40</v>
      </c>
      <c r="AI12" s="26">
        <v>1.83</v>
      </c>
      <c r="AJ12" s="24">
        <v>40</v>
      </c>
      <c r="AK12" s="26">
        <v>0.43</v>
      </c>
      <c r="AL12" s="24">
        <v>40</v>
      </c>
    </row>
    <row r="13" spans="2:38">
      <c r="B13" s="21">
        <v>4</v>
      </c>
      <c r="C13" s="22">
        <v>45</v>
      </c>
      <c r="D13" s="21">
        <v>1.2</v>
      </c>
      <c r="E13" s="22">
        <v>45</v>
      </c>
      <c r="F13" s="21">
        <v>0.1</v>
      </c>
      <c r="G13" s="22">
        <v>45</v>
      </c>
      <c r="H13" s="21"/>
      <c r="I13" s="22">
        <v>45</v>
      </c>
      <c r="J13" s="21"/>
      <c r="K13" s="22">
        <v>45</v>
      </c>
      <c r="L13" s="21"/>
      <c r="M13" s="22">
        <v>45</v>
      </c>
      <c r="N13" s="21"/>
      <c r="O13" s="22">
        <v>45</v>
      </c>
      <c r="P13" s="21">
        <v>0.16</v>
      </c>
      <c r="Q13" s="22">
        <v>45</v>
      </c>
      <c r="R13" s="21"/>
      <c r="S13" s="22">
        <v>45</v>
      </c>
      <c r="T13" s="18"/>
      <c r="U13" s="23">
        <v>31</v>
      </c>
      <c r="V13" s="24">
        <v>45</v>
      </c>
      <c r="W13" s="23">
        <v>2.44</v>
      </c>
      <c r="X13" s="24">
        <v>45</v>
      </c>
      <c r="Y13" s="23">
        <v>1.32</v>
      </c>
      <c r="Z13" s="24">
        <v>45</v>
      </c>
      <c r="AA13" s="23">
        <v>2.35</v>
      </c>
      <c r="AB13" s="24">
        <v>45</v>
      </c>
      <c r="AC13" s="23">
        <v>1.41</v>
      </c>
      <c r="AD13" s="24">
        <v>45</v>
      </c>
      <c r="AE13" s="23">
        <v>1.22</v>
      </c>
      <c r="AF13" s="24">
        <v>45</v>
      </c>
      <c r="AG13" s="23">
        <v>0.28999999999999998</v>
      </c>
      <c r="AH13" s="24">
        <v>45</v>
      </c>
      <c r="AI13" s="23">
        <v>2</v>
      </c>
      <c r="AJ13" s="24">
        <v>45</v>
      </c>
      <c r="AK13" s="23">
        <v>0.56999999999999995</v>
      </c>
      <c r="AL13" s="24">
        <v>45</v>
      </c>
    </row>
    <row r="14" spans="2:38">
      <c r="B14" s="25">
        <v>5</v>
      </c>
      <c r="C14" s="22">
        <v>50</v>
      </c>
      <c r="D14" s="25">
        <v>1.25</v>
      </c>
      <c r="E14" s="22">
        <v>50</v>
      </c>
      <c r="F14" s="25">
        <v>0.11</v>
      </c>
      <c r="G14" s="22">
        <v>50</v>
      </c>
      <c r="H14" s="25">
        <v>0.15</v>
      </c>
      <c r="I14" s="22">
        <v>50</v>
      </c>
      <c r="J14" s="25"/>
      <c r="K14" s="22">
        <v>50</v>
      </c>
      <c r="L14" s="25"/>
      <c r="M14" s="22">
        <v>50</v>
      </c>
      <c r="N14" s="25"/>
      <c r="O14" s="22">
        <v>50</v>
      </c>
      <c r="P14" s="25"/>
      <c r="Q14" s="22">
        <v>50</v>
      </c>
      <c r="R14" s="25"/>
      <c r="S14" s="22">
        <v>50</v>
      </c>
      <c r="T14" s="18"/>
      <c r="U14" s="26">
        <v>32</v>
      </c>
      <c r="V14" s="24">
        <v>50</v>
      </c>
      <c r="W14" s="26">
        <v>2.65</v>
      </c>
      <c r="X14" s="24">
        <v>50</v>
      </c>
      <c r="Y14" s="26">
        <v>1.45</v>
      </c>
      <c r="Z14" s="24">
        <v>50</v>
      </c>
      <c r="AA14" s="26">
        <v>2.57</v>
      </c>
      <c r="AB14" s="24">
        <v>50</v>
      </c>
      <c r="AC14" s="26">
        <v>1.57</v>
      </c>
      <c r="AD14" s="24">
        <v>50</v>
      </c>
      <c r="AE14" s="26">
        <v>1.33</v>
      </c>
      <c r="AF14" s="24">
        <v>50</v>
      </c>
      <c r="AG14" s="26"/>
      <c r="AH14" s="24">
        <v>50</v>
      </c>
      <c r="AI14" s="26">
        <v>2.17</v>
      </c>
      <c r="AJ14" s="24">
        <v>50</v>
      </c>
      <c r="AK14" s="26"/>
      <c r="AL14" s="24">
        <v>50</v>
      </c>
    </row>
    <row r="15" spans="2:38">
      <c r="B15" s="21">
        <v>6</v>
      </c>
      <c r="C15" s="22">
        <v>55</v>
      </c>
      <c r="D15" s="21">
        <v>1.33</v>
      </c>
      <c r="E15" s="22">
        <v>55</v>
      </c>
      <c r="F15" s="21">
        <v>0.13</v>
      </c>
      <c r="G15" s="22">
        <v>55</v>
      </c>
      <c r="H15" s="21"/>
      <c r="I15" s="22">
        <v>55</v>
      </c>
      <c r="J15" s="21"/>
      <c r="K15" s="22">
        <v>55</v>
      </c>
      <c r="L15" s="21"/>
      <c r="M15" s="22">
        <v>55</v>
      </c>
      <c r="N15" s="21"/>
      <c r="O15" s="22">
        <v>55</v>
      </c>
      <c r="P15" s="21">
        <v>0.33</v>
      </c>
      <c r="Q15" s="22">
        <v>55</v>
      </c>
      <c r="R15" s="21"/>
      <c r="S15" s="22">
        <v>55</v>
      </c>
      <c r="T15" s="18"/>
      <c r="U15" s="23">
        <v>34</v>
      </c>
      <c r="V15" s="24">
        <v>55</v>
      </c>
      <c r="W15" s="23">
        <v>2.77</v>
      </c>
      <c r="X15" s="24">
        <v>55</v>
      </c>
      <c r="Y15" s="23">
        <v>1.61</v>
      </c>
      <c r="Z15" s="24">
        <v>55</v>
      </c>
      <c r="AA15" s="23">
        <v>2.69</v>
      </c>
      <c r="AB15" s="24">
        <v>55</v>
      </c>
      <c r="AC15" s="23">
        <v>1.86</v>
      </c>
      <c r="AD15" s="24">
        <v>55</v>
      </c>
      <c r="AE15" s="23">
        <v>1.44</v>
      </c>
      <c r="AF15" s="24">
        <v>55</v>
      </c>
      <c r="AG15" s="23">
        <v>0.43</v>
      </c>
      <c r="AH15" s="24">
        <v>55</v>
      </c>
      <c r="AI15" s="23">
        <v>2.33</v>
      </c>
      <c r="AJ15" s="24">
        <v>55</v>
      </c>
      <c r="AK15" s="23">
        <v>0.71</v>
      </c>
      <c r="AL15" s="24">
        <v>55</v>
      </c>
    </row>
    <row r="16" spans="2:38">
      <c r="B16" s="25">
        <v>7.6</v>
      </c>
      <c r="C16" s="22">
        <v>60</v>
      </c>
      <c r="D16" s="25">
        <v>1.4</v>
      </c>
      <c r="E16" s="22">
        <v>60</v>
      </c>
      <c r="F16" s="25">
        <v>0.15</v>
      </c>
      <c r="G16" s="22">
        <v>60</v>
      </c>
      <c r="H16" s="25">
        <v>0.23</v>
      </c>
      <c r="I16" s="22">
        <v>60</v>
      </c>
      <c r="J16" s="25"/>
      <c r="K16" s="22">
        <v>60</v>
      </c>
      <c r="L16" s="25">
        <v>0.12</v>
      </c>
      <c r="M16" s="22">
        <v>60</v>
      </c>
      <c r="N16" s="25"/>
      <c r="O16" s="22">
        <v>60</v>
      </c>
      <c r="P16" s="25"/>
      <c r="Q16" s="22">
        <v>60</v>
      </c>
      <c r="R16" s="25"/>
      <c r="S16" s="22">
        <v>60</v>
      </c>
      <c r="T16" s="18"/>
      <c r="U16" s="26">
        <v>35.200000000000003</v>
      </c>
      <c r="V16" s="24">
        <v>60</v>
      </c>
      <c r="W16" s="26">
        <v>2.88</v>
      </c>
      <c r="X16" s="24">
        <v>60</v>
      </c>
      <c r="Y16" s="26">
        <v>1.7</v>
      </c>
      <c r="Z16" s="24">
        <v>60</v>
      </c>
      <c r="AA16" s="26">
        <v>3</v>
      </c>
      <c r="AB16" s="24">
        <v>60</v>
      </c>
      <c r="AC16" s="26">
        <v>2</v>
      </c>
      <c r="AD16" s="24">
        <v>60</v>
      </c>
      <c r="AE16" s="26">
        <v>1.89</v>
      </c>
      <c r="AF16" s="24">
        <v>60</v>
      </c>
      <c r="AG16" s="26">
        <v>0.56999999999999995</v>
      </c>
      <c r="AH16" s="24">
        <v>60</v>
      </c>
      <c r="AI16" s="26">
        <v>2.5</v>
      </c>
      <c r="AJ16" s="24">
        <v>60</v>
      </c>
      <c r="AK16" s="26">
        <v>0.86</v>
      </c>
      <c r="AL16" s="24">
        <v>60</v>
      </c>
    </row>
    <row r="17" spans="2:38">
      <c r="B17" s="21">
        <v>8.15</v>
      </c>
      <c r="C17" s="22">
        <v>65</v>
      </c>
      <c r="D17" s="21">
        <v>1.51</v>
      </c>
      <c r="E17" s="22">
        <v>65</v>
      </c>
      <c r="F17" s="21">
        <v>0.18</v>
      </c>
      <c r="G17" s="22">
        <v>65</v>
      </c>
      <c r="H17" s="21"/>
      <c r="I17" s="22">
        <v>65</v>
      </c>
      <c r="J17" s="21"/>
      <c r="K17" s="22">
        <v>65</v>
      </c>
      <c r="L17" s="21"/>
      <c r="M17" s="22">
        <v>65</v>
      </c>
      <c r="N17" s="21"/>
      <c r="O17" s="22">
        <v>65</v>
      </c>
      <c r="P17" s="21">
        <v>0.5</v>
      </c>
      <c r="Q17" s="22">
        <v>65</v>
      </c>
      <c r="R17" s="21"/>
      <c r="S17" s="22">
        <v>65</v>
      </c>
      <c r="T17" s="18"/>
      <c r="U17" s="23">
        <v>38</v>
      </c>
      <c r="V17" s="24">
        <v>65</v>
      </c>
      <c r="W17" s="23">
        <v>3</v>
      </c>
      <c r="X17" s="24">
        <v>65</v>
      </c>
      <c r="Y17" s="23">
        <v>1.8</v>
      </c>
      <c r="Z17" s="24">
        <v>65</v>
      </c>
      <c r="AA17" s="23">
        <v>3.14</v>
      </c>
      <c r="AB17" s="24">
        <v>65</v>
      </c>
      <c r="AC17" s="23">
        <v>2.29</v>
      </c>
      <c r="AD17" s="24">
        <v>65</v>
      </c>
      <c r="AE17" s="23">
        <v>2.0299999999999998</v>
      </c>
      <c r="AF17" s="24">
        <v>65</v>
      </c>
      <c r="AG17" s="23">
        <v>0.76</v>
      </c>
      <c r="AH17" s="24">
        <v>65</v>
      </c>
      <c r="AI17" s="23">
        <v>2.67</v>
      </c>
      <c r="AJ17" s="24">
        <v>65</v>
      </c>
      <c r="AK17" s="23">
        <v>1</v>
      </c>
      <c r="AL17" s="24">
        <v>65</v>
      </c>
    </row>
    <row r="18" spans="2:38">
      <c r="B18" s="25">
        <v>9</v>
      </c>
      <c r="C18" s="22">
        <v>70</v>
      </c>
      <c r="D18" s="25">
        <v>1.6</v>
      </c>
      <c r="E18" s="22">
        <v>70</v>
      </c>
      <c r="F18" s="25">
        <v>0.21</v>
      </c>
      <c r="G18" s="22">
        <v>70</v>
      </c>
      <c r="H18" s="25">
        <v>0.3</v>
      </c>
      <c r="I18" s="22">
        <v>70</v>
      </c>
      <c r="J18" s="25">
        <v>0.2</v>
      </c>
      <c r="K18" s="22">
        <v>70</v>
      </c>
      <c r="L18" s="25"/>
      <c r="M18" s="22">
        <v>70</v>
      </c>
      <c r="N18" s="25"/>
      <c r="O18" s="22">
        <v>70</v>
      </c>
      <c r="P18" s="25"/>
      <c r="Q18" s="22">
        <v>70</v>
      </c>
      <c r="R18" s="25"/>
      <c r="S18" s="22">
        <v>70</v>
      </c>
      <c r="T18" s="18"/>
      <c r="U18" s="26">
        <v>41</v>
      </c>
      <c r="V18" s="24">
        <v>70</v>
      </c>
      <c r="W18" s="26">
        <v>3.09</v>
      </c>
      <c r="X18" s="24">
        <v>70</v>
      </c>
      <c r="Y18" s="26">
        <v>1.93</v>
      </c>
      <c r="Z18" s="24">
        <v>70</v>
      </c>
      <c r="AA18" s="26">
        <v>3.18</v>
      </c>
      <c r="AB18" s="24">
        <v>70</v>
      </c>
      <c r="AC18" s="26">
        <v>2.5299999999999998</v>
      </c>
      <c r="AD18" s="24">
        <v>70</v>
      </c>
      <c r="AE18" s="26">
        <v>2.2799999999999998</v>
      </c>
      <c r="AF18" s="24">
        <v>70</v>
      </c>
      <c r="AG18" s="26">
        <v>1</v>
      </c>
      <c r="AH18" s="24">
        <v>70</v>
      </c>
      <c r="AI18" s="26">
        <v>2.9</v>
      </c>
      <c r="AJ18" s="24">
        <v>70</v>
      </c>
      <c r="AK18" s="26">
        <v>1.2</v>
      </c>
      <c r="AL18" s="24">
        <v>70</v>
      </c>
    </row>
    <row r="19" spans="2:38">
      <c r="B19" s="21">
        <v>11</v>
      </c>
      <c r="C19" s="22">
        <v>75</v>
      </c>
      <c r="D19" s="21">
        <v>1.74</v>
      </c>
      <c r="E19" s="22">
        <v>75</v>
      </c>
      <c r="F19" s="21">
        <v>0.25</v>
      </c>
      <c r="G19" s="22">
        <v>75</v>
      </c>
      <c r="H19" s="21">
        <v>0.38</v>
      </c>
      <c r="I19" s="22">
        <v>75</v>
      </c>
      <c r="J19" s="21">
        <v>0.4</v>
      </c>
      <c r="K19" s="22">
        <v>75</v>
      </c>
      <c r="L19" s="21">
        <v>0.25</v>
      </c>
      <c r="M19" s="22">
        <v>75</v>
      </c>
      <c r="N19" s="21"/>
      <c r="O19" s="22">
        <v>75</v>
      </c>
      <c r="P19" s="21">
        <v>0.66</v>
      </c>
      <c r="Q19" s="22">
        <v>75</v>
      </c>
      <c r="R19" s="21"/>
      <c r="S19" s="22">
        <v>75</v>
      </c>
      <c r="T19" s="18"/>
      <c r="U19" s="23">
        <v>42</v>
      </c>
      <c r="V19" s="24">
        <v>75</v>
      </c>
      <c r="W19" s="23">
        <v>3.21</v>
      </c>
      <c r="X19" s="24">
        <v>75</v>
      </c>
      <c r="Y19" s="23">
        <v>2.0299999999999998</v>
      </c>
      <c r="Z19" s="24">
        <v>75</v>
      </c>
      <c r="AA19" s="23">
        <v>3.34</v>
      </c>
      <c r="AB19" s="24">
        <v>75</v>
      </c>
      <c r="AC19" s="23">
        <v>2.71</v>
      </c>
      <c r="AD19" s="24">
        <v>75</v>
      </c>
      <c r="AE19" s="23">
        <v>2.44</v>
      </c>
      <c r="AF19" s="24">
        <v>75</v>
      </c>
      <c r="AG19" s="23">
        <v>1.1399999999999999</v>
      </c>
      <c r="AH19" s="24">
        <v>75</v>
      </c>
      <c r="AI19" s="23">
        <v>3.08</v>
      </c>
      <c r="AJ19" s="24">
        <v>75</v>
      </c>
      <c r="AK19" s="23">
        <v>1.43</v>
      </c>
      <c r="AL19" s="24">
        <v>75</v>
      </c>
    </row>
    <row r="20" spans="2:38">
      <c r="B20" s="25">
        <v>12</v>
      </c>
      <c r="C20" s="22">
        <v>80</v>
      </c>
      <c r="D20" s="25">
        <v>2</v>
      </c>
      <c r="E20" s="22">
        <v>80</v>
      </c>
      <c r="F20" s="25">
        <v>0.26</v>
      </c>
      <c r="G20" s="22">
        <v>80</v>
      </c>
      <c r="H20" s="25">
        <v>0.57999999999999996</v>
      </c>
      <c r="I20" s="22">
        <v>80</v>
      </c>
      <c r="J20" s="25"/>
      <c r="K20" s="22">
        <v>80</v>
      </c>
      <c r="L20" s="25"/>
      <c r="M20" s="22">
        <v>80</v>
      </c>
      <c r="N20" s="25"/>
      <c r="O20" s="22">
        <v>80</v>
      </c>
      <c r="P20" s="25"/>
      <c r="Q20" s="22">
        <v>80</v>
      </c>
      <c r="R20" s="25">
        <v>0.16</v>
      </c>
      <c r="S20" s="22">
        <v>80</v>
      </c>
      <c r="T20" s="18"/>
      <c r="U20" s="26">
        <v>44</v>
      </c>
      <c r="V20" s="24">
        <v>80</v>
      </c>
      <c r="W20" s="26">
        <v>3.27</v>
      </c>
      <c r="X20" s="24">
        <v>80</v>
      </c>
      <c r="Y20" s="26">
        <v>2.2599999999999998</v>
      </c>
      <c r="Z20" s="24">
        <v>80</v>
      </c>
      <c r="AA20" s="26">
        <v>3.42</v>
      </c>
      <c r="AB20" s="24">
        <v>80</v>
      </c>
      <c r="AC20" s="26">
        <v>3</v>
      </c>
      <c r="AD20" s="24">
        <v>80</v>
      </c>
      <c r="AE20" s="26">
        <v>2.73</v>
      </c>
      <c r="AF20" s="24">
        <v>80</v>
      </c>
      <c r="AG20" s="26">
        <v>1.37</v>
      </c>
      <c r="AH20" s="24">
        <v>80</v>
      </c>
      <c r="AI20" s="26">
        <v>3.33</v>
      </c>
      <c r="AJ20" s="24">
        <v>80</v>
      </c>
      <c r="AK20" s="26">
        <v>1.69</v>
      </c>
      <c r="AL20" s="24">
        <v>80</v>
      </c>
    </row>
    <row r="21" spans="2:38">
      <c r="B21" s="21">
        <v>15</v>
      </c>
      <c r="C21" s="22">
        <v>85</v>
      </c>
      <c r="D21" s="21"/>
      <c r="E21" s="22">
        <v>85</v>
      </c>
      <c r="F21" s="21">
        <v>0.35</v>
      </c>
      <c r="G21" s="22">
        <v>85</v>
      </c>
      <c r="H21" s="21">
        <v>0.78</v>
      </c>
      <c r="I21" s="22">
        <v>85</v>
      </c>
      <c r="J21" s="21">
        <v>0.6</v>
      </c>
      <c r="K21" s="22">
        <v>85</v>
      </c>
      <c r="L21" s="21"/>
      <c r="M21" s="22">
        <v>85</v>
      </c>
      <c r="N21" s="21">
        <v>0.02</v>
      </c>
      <c r="O21" s="22">
        <v>85</v>
      </c>
      <c r="P21" s="21">
        <v>1</v>
      </c>
      <c r="Q21" s="22">
        <v>85</v>
      </c>
      <c r="R21" s="21"/>
      <c r="S21" s="22">
        <v>85</v>
      </c>
      <c r="T21" s="18"/>
      <c r="U21" s="23">
        <v>45.47</v>
      </c>
      <c r="V21" s="24">
        <v>85</v>
      </c>
      <c r="W21" s="23">
        <v>3.33</v>
      </c>
      <c r="X21" s="24">
        <v>85</v>
      </c>
      <c r="Y21" s="23">
        <v>2.41</v>
      </c>
      <c r="Z21" s="24">
        <v>85</v>
      </c>
      <c r="AA21" s="23">
        <v>3.56</v>
      </c>
      <c r="AB21" s="24">
        <v>85</v>
      </c>
      <c r="AC21" s="23">
        <v>3.29</v>
      </c>
      <c r="AD21" s="24">
        <v>85</v>
      </c>
      <c r="AE21" s="23">
        <v>3.08</v>
      </c>
      <c r="AF21" s="24">
        <v>85</v>
      </c>
      <c r="AG21" s="23">
        <v>1.71</v>
      </c>
      <c r="AH21" s="24">
        <v>85</v>
      </c>
      <c r="AI21" s="23">
        <v>3.5</v>
      </c>
      <c r="AJ21" s="24">
        <v>85</v>
      </c>
      <c r="AK21" s="23">
        <v>1.96</v>
      </c>
      <c r="AL21" s="24">
        <v>85</v>
      </c>
    </row>
    <row r="22" spans="2:38">
      <c r="B22" s="25">
        <v>21.7</v>
      </c>
      <c r="C22" s="22">
        <v>90</v>
      </c>
      <c r="D22" s="25">
        <v>2.2599999999999998</v>
      </c>
      <c r="E22" s="22">
        <v>90</v>
      </c>
      <c r="F22" s="25">
        <v>0.59</v>
      </c>
      <c r="G22" s="22">
        <v>90</v>
      </c>
      <c r="H22" s="25">
        <v>1.27</v>
      </c>
      <c r="I22" s="22">
        <v>90</v>
      </c>
      <c r="J22" s="25">
        <v>0.96</v>
      </c>
      <c r="K22" s="22">
        <v>90</v>
      </c>
      <c r="L22" s="25">
        <v>0.47</v>
      </c>
      <c r="M22" s="22">
        <v>90</v>
      </c>
      <c r="N22" s="25">
        <v>0.14000000000000001</v>
      </c>
      <c r="O22" s="22">
        <v>90</v>
      </c>
      <c r="P22" s="25">
        <v>1.1599999999999999</v>
      </c>
      <c r="Q22" s="22">
        <v>90</v>
      </c>
      <c r="R22" s="25">
        <v>0.33</v>
      </c>
      <c r="S22" s="22">
        <v>90</v>
      </c>
      <c r="T22" s="18"/>
      <c r="U22" s="26">
        <v>48</v>
      </c>
      <c r="V22" s="24">
        <v>90</v>
      </c>
      <c r="W22" s="26">
        <v>3.5</v>
      </c>
      <c r="X22" s="24">
        <v>90</v>
      </c>
      <c r="Y22" s="26">
        <v>2.57</v>
      </c>
      <c r="Z22" s="24">
        <v>90</v>
      </c>
      <c r="AA22" s="26">
        <v>3.64</v>
      </c>
      <c r="AB22" s="24">
        <v>90</v>
      </c>
      <c r="AC22" s="26">
        <v>3.57</v>
      </c>
      <c r="AD22" s="24">
        <v>90</v>
      </c>
      <c r="AE22" s="26">
        <v>3.44</v>
      </c>
      <c r="AF22" s="24">
        <v>90</v>
      </c>
      <c r="AG22" s="26">
        <v>2</v>
      </c>
      <c r="AH22" s="24">
        <v>90</v>
      </c>
      <c r="AI22" s="26">
        <v>3.67</v>
      </c>
      <c r="AJ22" s="24">
        <v>90</v>
      </c>
      <c r="AK22" s="26">
        <v>2.14</v>
      </c>
      <c r="AL22" s="24">
        <v>90</v>
      </c>
    </row>
    <row r="23" spans="2:38">
      <c r="B23" s="21">
        <v>29.45</v>
      </c>
      <c r="C23" s="22">
        <v>95</v>
      </c>
      <c r="D23" s="21">
        <v>2.96</v>
      </c>
      <c r="E23" s="22">
        <v>95</v>
      </c>
      <c r="F23" s="21">
        <v>1.26</v>
      </c>
      <c r="G23" s="22">
        <v>95</v>
      </c>
      <c r="H23" s="21">
        <v>2.0699999999999998</v>
      </c>
      <c r="I23" s="22">
        <v>95</v>
      </c>
      <c r="J23" s="21">
        <v>1.48</v>
      </c>
      <c r="K23" s="22">
        <v>95</v>
      </c>
      <c r="L23" s="21">
        <v>1.25</v>
      </c>
      <c r="M23" s="22">
        <v>95</v>
      </c>
      <c r="N23" s="21">
        <v>0.34</v>
      </c>
      <c r="O23" s="22">
        <v>95</v>
      </c>
      <c r="P23" s="21">
        <v>2.0299999999999998</v>
      </c>
      <c r="Q23" s="22">
        <v>95</v>
      </c>
      <c r="R23" s="21">
        <v>1</v>
      </c>
      <c r="S23" s="22">
        <v>95</v>
      </c>
      <c r="T23" s="18"/>
      <c r="U23" s="23">
        <v>50</v>
      </c>
      <c r="V23" s="24">
        <v>95</v>
      </c>
      <c r="W23" s="23">
        <v>3.6</v>
      </c>
      <c r="X23" s="24">
        <v>95</v>
      </c>
      <c r="Y23" s="23">
        <v>2.83</v>
      </c>
      <c r="Z23" s="24">
        <v>95</v>
      </c>
      <c r="AA23" s="23">
        <v>3.81</v>
      </c>
      <c r="AB23" s="24">
        <v>95</v>
      </c>
      <c r="AC23" s="23">
        <v>3.86</v>
      </c>
      <c r="AD23" s="24">
        <v>95</v>
      </c>
      <c r="AE23" s="23">
        <v>3.66</v>
      </c>
      <c r="AF23" s="24">
        <v>95</v>
      </c>
      <c r="AG23" s="23">
        <v>3.13</v>
      </c>
      <c r="AH23" s="24">
        <v>95</v>
      </c>
      <c r="AI23" s="23">
        <v>3.83</v>
      </c>
      <c r="AJ23" s="24">
        <v>95</v>
      </c>
      <c r="AK23" s="23">
        <v>3.26</v>
      </c>
      <c r="AL23" s="24">
        <v>95</v>
      </c>
    </row>
    <row r="24" spans="2:38">
      <c r="B24" s="25">
        <v>34.94</v>
      </c>
      <c r="C24" s="22">
        <v>97</v>
      </c>
      <c r="D24" s="25">
        <v>3.04</v>
      </c>
      <c r="E24" s="22">
        <v>97</v>
      </c>
      <c r="F24" s="25">
        <v>1.72</v>
      </c>
      <c r="G24" s="22">
        <v>97</v>
      </c>
      <c r="H24" s="25">
        <v>2.42</v>
      </c>
      <c r="I24" s="22">
        <v>97</v>
      </c>
      <c r="J24" s="25">
        <v>2.77</v>
      </c>
      <c r="K24" s="22">
        <v>97</v>
      </c>
      <c r="L24" s="25">
        <v>2.0499999999999998</v>
      </c>
      <c r="M24" s="22">
        <v>97</v>
      </c>
      <c r="N24" s="25">
        <v>0.56999999999999995</v>
      </c>
      <c r="O24" s="22">
        <v>97</v>
      </c>
      <c r="P24" s="25">
        <v>2.74</v>
      </c>
      <c r="Q24" s="22">
        <v>97</v>
      </c>
      <c r="R24" s="25">
        <v>1.81</v>
      </c>
      <c r="S24" s="22">
        <v>97</v>
      </c>
      <c r="T24" s="18"/>
      <c r="U24" s="26">
        <v>50.74</v>
      </c>
      <c r="V24" s="24">
        <v>97</v>
      </c>
      <c r="W24" s="26">
        <v>3.71</v>
      </c>
      <c r="X24" s="24">
        <v>97</v>
      </c>
      <c r="Y24" s="26">
        <v>2.98</v>
      </c>
      <c r="Z24" s="24">
        <v>97</v>
      </c>
      <c r="AA24" s="26">
        <v>3.98</v>
      </c>
      <c r="AB24" s="24">
        <v>97</v>
      </c>
      <c r="AC24" s="26">
        <v>4</v>
      </c>
      <c r="AD24" s="24">
        <v>97</v>
      </c>
      <c r="AE24" s="26">
        <v>3.89</v>
      </c>
      <c r="AF24" s="24">
        <v>97</v>
      </c>
      <c r="AG24" s="26">
        <v>3.14</v>
      </c>
      <c r="AH24" s="24">
        <v>97</v>
      </c>
      <c r="AI24" s="26">
        <v>3.84</v>
      </c>
      <c r="AJ24" s="24">
        <v>97</v>
      </c>
      <c r="AK24" s="26">
        <v>3.43</v>
      </c>
      <c r="AL24" s="24">
        <v>97</v>
      </c>
    </row>
    <row r="25" spans="2:38" ht="15.75" thickBot="1">
      <c r="B25" s="27">
        <v>45.43</v>
      </c>
      <c r="C25" s="28">
        <v>99</v>
      </c>
      <c r="D25" s="27">
        <v>3.38</v>
      </c>
      <c r="E25" s="28">
        <v>99</v>
      </c>
      <c r="F25" s="27">
        <v>3.03</v>
      </c>
      <c r="G25" s="28">
        <v>99</v>
      </c>
      <c r="H25" s="27">
        <v>3.7</v>
      </c>
      <c r="I25" s="28">
        <v>99</v>
      </c>
      <c r="J25" s="27">
        <v>3.79</v>
      </c>
      <c r="K25" s="28">
        <v>99</v>
      </c>
      <c r="L25" s="27">
        <v>3.23</v>
      </c>
      <c r="M25" s="28">
        <v>99</v>
      </c>
      <c r="N25" s="27">
        <v>1.96</v>
      </c>
      <c r="O25" s="28">
        <v>99</v>
      </c>
      <c r="P25" s="27">
        <v>3.48</v>
      </c>
      <c r="Q25" s="28">
        <v>99</v>
      </c>
      <c r="R25" s="27">
        <v>2.58</v>
      </c>
      <c r="S25" s="28">
        <v>99</v>
      </c>
      <c r="T25" s="18"/>
      <c r="U25" s="29">
        <v>55.32</v>
      </c>
      <c r="V25" s="30">
        <v>99</v>
      </c>
      <c r="W25" s="29">
        <v>4</v>
      </c>
      <c r="X25" s="30">
        <v>99</v>
      </c>
      <c r="Y25" s="29">
        <v>3.35</v>
      </c>
      <c r="Z25" s="30">
        <v>99</v>
      </c>
      <c r="AA25" s="29">
        <v>4</v>
      </c>
      <c r="AB25" s="30">
        <v>99</v>
      </c>
      <c r="AC25" s="29"/>
      <c r="AD25" s="30">
        <v>99</v>
      </c>
      <c r="AE25" s="29">
        <v>4</v>
      </c>
      <c r="AF25" s="30">
        <v>99</v>
      </c>
      <c r="AG25" s="29">
        <v>3.36</v>
      </c>
      <c r="AH25" s="30">
        <v>99</v>
      </c>
      <c r="AI25" s="29">
        <v>4</v>
      </c>
      <c r="AJ25" s="30">
        <v>99</v>
      </c>
      <c r="AK25" s="29">
        <v>3.73</v>
      </c>
      <c r="AL25" s="30">
        <v>99</v>
      </c>
    </row>
  </sheetData>
  <sheetProtection algorithmName="SHA-512" hashValue="L2a/wT5N+18DlYGl4tbiDHjhDiXsd+koj+OvSGyGSs8jS9K7EWBT46OWQg+zumucT7yZdaOjlbYNfws8L9WV8g==" saltValue="SZy0jlC55kwrurL2EQ38NQ==" spinCount="100000" sheet="1" objects="1" scenarios="1"/>
  <mergeCells count="2">
    <mergeCell ref="B2:S2"/>
    <mergeCell ref="U2:A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0B22-F903-4945-8701-9353BEFBDEA3}">
  <dimension ref="C3:E16"/>
  <sheetViews>
    <sheetView workbookViewId="0">
      <selection activeCell="E14" sqref="E14"/>
    </sheetView>
  </sheetViews>
  <sheetFormatPr baseColWidth="10" defaultRowHeight="15"/>
  <cols>
    <col min="3" max="3" width="7.7109375" customWidth="1"/>
    <col min="4" max="4" width="69.140625" customWidth="1"/>
    <col min="5" max="5" width="82.7109375" customWidth="1"/>
  </cols>
  <sheetData>
    <row r="3" spans="3:5">
      <c r="C3" s="120" t="s">
        <v>92</v>
      </c>
      <c r="D3" s="120"/>
      <c r="E3" s="120"/>
    </row>
    <row r="4" spans="3:5" ht="27" customHeight="1">
      <c r="C4" s="119" t="s">
        <v>85</v>
      </c>
      <c r="D4" s="119"/>
      <c r="E4" s="2" t="s">
        <v>80</v>
      </c>
    </row>
    <row r="5" spans="3:5" ht="39" customHeight="1">
      <c r="C5" s="3"/>
      <c r="D5" s="4" t="s">
        <v>84</v>
      </c>
      <c r="E5" s="7" t="s">
        <v>81</v>
      </c>
    </row>
    <row r="6" spans="3:5" ht="30">
      <c r="C6" s="123" t="s">
        <v>82</v>
      </c>
      <c r="D6" s="124"/>
      <c r="E6" s="5" t="s">
        <v>83</v>
      </c>
    </row>
    <row r="7" spans="3:5" ht="15.75">
      <c r="C7" s="6"/>
      <c r="D7" s="6"/>
      <c r="E7" s="6"/>
    </row>
    <row r="8" spans="3:5" ht="15.75">
      <c r="C8" s="6"/>
      <c r="D8" s="6"/>
      <c r="E8" s="6"/>
    </row>
    <row r="9" spans="3:5" ht="33" customHeight="1">
      <c r="C9" s="125" t="s">
        <v>93</v>
      </c>
      <c r="D9" s="125"/>
      <c r="E9" s="125"/>
    </row>
    <row r="10" spans="3:5">
      <c r="C10" s="119" t="s">
        <v>91</v>
      </c>
      <c r="D10" s="119"/>
      <c r="E10" s="119" t="s">
        <v>80</v>
      </c>
    </row>
    <row r="11" spans="3:5">
      <c r="C11" s="119"/>
      <c r="D11" s="119"/>
      <c r="E11" s="119"/>
    </row>
    <row r="12" spans="3:5" ht="49.5" customHeight="1">
      <c r="C12" s="9"/>
      <c r="D12" s="7" t="s">
        <v>87</v>
      </c>
      <c r="E12" s="31" t="s">
        <v>104</v>
      </c>
    </row>
    <row r="13" spans="3:5" ht="49.5" customHeight="1">
      <c r="C13" s="10"/>
      <c r="D13" s="7" t="s">
        <v>88</v>
      </c>
      <c r="E13" s="32" t="s">
        <v>105</v>
      </c>
    </row>
    <row r="14" spans="3:5" ht="49.5" customHeight="1">
      <c r="C14" s="8"/>
      <c r="D14" s="7" t="s">
        <v>89</v>
      </c>
      <c r="E14" s="33" t="s">
        <v>107</v>
      </c>
    </row>
    <row r="15" spans="3:5" s="1" customFormat="1" ht="28.5" customHeight="1">
      <c r="C15" s="121" t="s">
        <v>90</v>
      </c>
      <c r="D15" s="122"/>
      <c r="E15" s="34" t="s">
        <v>106</v>
      </c>
    </row>
    <row r="16" spans="3:5" ht="20.25" customHeight="1">
      <c r="C16" s="118" t="s">
        <v>82</v>
      </c>
      <c r="D16" s="118"/>
      <c r="E16" s="34" t="s">
        <v>86</v>
      </c>
    </row>
  </sheetData>
  <sheetProtection algorithmName="SHA-512" hashValue="UfxqCWcU4LrJLkN/fo7Hxut3JHu1iC7C4BrU5Fj7iaQt9cWULzaJLiWPMCPomX+B92frwvuKyKeh2kuGnwuGlg==" saltValue="NZe1HF9ZLGhhu9PxbxX3Rw==" spinCount="100000" sheet="1" objects="1" scenarios="1"/>
  <mergeCells count="8">
    <mergeCell ref="C16:D16"/>
    <mergeCell ref="C10:D11"/>
    <mergeCell ref="C4:D4"/>
    <mergeCell ref="C3:E3"/>
    <mergeCell ref="C15:D15"/>
    <mergeCell ref="C6:D6"/>
    <mergeCell ref="E10:E11"/>
    <mergeCell ref="C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707E-B341-4A53-950A-93096E359AF1}">
  <dimension ref="B2:H9"/>
  <sheetViews>
    <sheetView workbookViewId="0">
      <selection activeCell="B9" sqref="B9"/>
    </sheetView>
  </sheetViews>
  <sheetFormatPr baseColWidth="10" defaultRowHeight="15"/>
  <cols>
    <col min="1" max="1" width="28.28515625" customWidth="1"/>
    <col min="2" max="2" width="75.140625" customWidth="1"/>
  </cols>
  <sheetData>
    <row r="2" spans="2:8" ht="21">
      <c r="B2" s="13" t="s">
        <v>96</v>
      </c>
      <c r="C2" s="12"/>
      <c r="D2" s="12"/>
      <c r="E2" s="12"/>
      <c r="F2" s="12"/>
      <c r="G2" s="12"/>
      <c r="H2" s="12"/>
    </row>
    <row r="3" spans="2:8">
      <c r="B3" s="11" t="s">
        <v>97</v>
      </c>
    </row>
    <row r="4" spans="2:8">
      <c r="B4" s="11" t="s">
        <v>98</v>
      </c>
    </row>
    <row r="5" spans="2:8">
      <c r="B5" s="11" t="s">
        <v>99</v>
      </c>
    </row>
    <row r="6" spans="2:8">
      <c r="B6" s="11" t="s">
        <v>100</v>
      </c>
    </row>
    <row r="7" spans="2:8">
      <c r="B7" s="11" t="s">
        <v>101</v>
      </c>
    </row>
    <row r="8" spans="2:8">
      <c r="B8" s="11" t="s">
        <v>102</v>
      </c>
    </row>
    <row r="9" spans="2:8">
      <c r="B9" s="11" t="s">
        <v>103</v>
      </c>
    </row>
  </sheetData>
  <sheetProtection algorithmName="SHA-512" hashValue="RgXmIim1hb6ZPBG04Cp9mXajkJkYqCXCun7vYEzXAzEFmMHWRbIETQpjHHNzj6Qf3HYIbaM1wMzs+peRxl1wDw==" saltValue="/IfH9mt3T4VpMZfqVmZWTw==" spinCount="100000" sheet="1" objects="1" scenarios="1"/>
  <hyperlinks>
    <hyperlink ref="B4" r:id="rId1" xr:uid="{46F26427-3123-473D-97A9-8DC40A794EE9}"/>
    <hyperlink ref="B3" r:id="rId2" xr:uid="{61AAD0CB-089E-4F68-8A7F-956F7DAE509A}"/>
    <hyperlink ref="B5" r:id="rId3" xr:uid="{C137E173-7024-4332-BD1A-A03B7412924D}"/>
    <hyperlink ref="B6" r:id="rId4" xr:uid="{2B26621A-7DE3-4986-9AE2-ACE1D5577CAB}"/>
    <hyperlink ref="B7" r:id="rId5" xr:uid="{501C52B4-B343-48F3-A3EF-336DF78EA7B1}"/>
    <hyperlink ref="B8" r:id="rId6" display="https://www.jcyl.es/web/jcyl/binarios/188/683/1-%20Mar%C3%ADa%20Jose%20Renedo_Acoso_laboral_def.pdf?blobheader=application%2Fpdf%3Bcharset%3DUTF-8&amp;blobheadername1=Cache-Control&amp;blobheadername2=Expires&amp;blobheadername3=Site&amp;blobheadervalue1=no-store%2Cno-cache%2Cmust-revalidate&amp;blobheadervalue2=0&amp;blobheadervalue3=JCYL_delaPresidencia&amp;blobnocache=true" xr:uid="{D52D4A2F-11DA-428B-9DEB-7A57BB8912C2}"/>
    <hyperlink ref="B9" r:id="rId7" xr:uid="{142777F1-739B-4611-9CCD-25B03E9E918F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Calculo</vt:lpstr>
      <vt:lpstr>Baremos</vt:lpstr>
      <vt:lpstr>Analisis de Datos</vt:lpstr>
      <vt:lpstr>Enlaces recomendados</vt:lpstr>
      <vt:lpstr>Calculo!Área_de_impresión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Emilio Carrera Domínguez;Miguel Angel Pariente Martin</dc:creator>
  <cp:keywords/>
  <dc:description/>
  <cp:lastModifiedBy>Carrera Dominguez, Emilio</cp:lastModifiedBy>
  <cp:revision/>
  <cp:lastPrinted>2022-07-19T07:40:57Z</cp:lastPrinted>
  <dcterms:created xsi:type="dcterms:W3CDTF">2022-07-08T18:33:01Z</dcterms:created>
  <dcterms:modified xsi:type="dcterms:W3CDTF">2022-07-19T07:59:13Z</dcterms:modified>
  <cp:category/>
  <cp:contentStatus/>
</cp:coreProperties>
</file>